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ulkaj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SO 01" sheetId="4" r:id="rId4"/>
    <sheet name="SO 02" sheetId="5" r:id="rId5"/>
    <sheet name="SO 03" sheetId="6" r:id="rId6"/>
    <sheet name="SO 04" sheetId="7" r:id="rId7"/>
    <sheet name="SO 05" sheetId="8" r:id="rId8"/>
    <sheet name="SO 06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<sst xmlns="http://schemas.openxmlformats.org/spreadsheetml/2006/main" count="7593" uniqueCount="1183">
  <si>
    <t>Firma: DMC Havlíčkův Brod s.r.o.</t>
  </si>
  <si>
    <t>Rekapitulace ceny</t>
  </si>
  <si>
    <t>Stavba: 19025 - Doplnění závor na železničních přejezdech v km 50,315 (P3863) a 50,530 (P3864) trati Jihlava – Brno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</si>
  <si>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</si>
  <si>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</si>
  <si>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</si>
  <si>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</si>
  <si>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</si>
  <si>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</si>
  <si>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</si>
  <si>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</si>
  <si>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</si>
  <si>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</si>
  <si>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</si>
  <si>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</si>
  <si>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19025</t>
  </si>
  <si>
    <t>Doplnění závor na železničních přejezdech v km 50,315 (P3863) a 50,530 (P3864) trati Jihlava – Brno</t>
  </si>
  <si>
    <t>O</t>
  </si>
  <si>
    <t>Rozpočet:</t>
  </si>
  <si>
    <t>0,00</t>
  </si>
  <si>
    <t>15,00</t>
  </si>
  <si>
    <t>21,00</t>
  </si>
  <si>
    <t>3</t>
  </si>
  <si>
    <t>2</t>
  </si>
  <si>
    <t>PS 01</t>
  </si>
  <si>
    <t>PZS v km 50,315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</si>
  <si>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</si>
  <si>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</si>
  <si>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</si>
  <si>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</si>
  <si>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</si>
  <si>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</si>
  <si>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</si>
  <si>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</si>
  <si>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</si>
  <si>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</si>
  <si>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</si>
  <si>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</si>
  <si>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</si>
  <si>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</si>
  <si>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</si>
  <si>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</si>
  <si>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</si>
  <si>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</si>
  <si>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Montáž zabezpečovací a sdělovací techniky</t>
  </si>
  <si>
    <t>P</t>
  </si>
  <si>
    <t>2720</t>
  </si>
  <si>
    <t>POMOC PRÁCE ZŘÍZ NEBO ZAJIŠŤ REGULACI A OCHRANU DOPRAVY (Provizorní dopravní značení)</t>
  </si>
  <si>
    <t>kompl.</t>
  </si>
  <si>
    <t>PP</t>
  </si>
  <si>
    <t/>
  </si>
  <si>
    <t>VV</t>
  </si>
  <si>
    <t>TS</t>
  </si>
  <si>
    <t>Technická specifikace položky odpovídá příslušné cenové soustavě.</t>
  </si>
  <si>
    <t>2943</t>
  </si>
  <si>
    <t>OSTATNÍ POŽADAVKY - VYPRACOVÁNÍ RDS</t>
  </si>
  <si>
    <t>KPL</t>
  </si>
  <si>
    <t>701005</t>
  </si>
  <si>
    <t>VYHLEDÁVACÍ MARKER ZEMNÍ S MOŽNOSTÍ ZÁPISU</t>
  </si>
  <si>
    <t>KUS</t>
  </si>
  <si>
    <t>1. Položka obsahuje: 
 – veškeré práce a materiál obsažený v názvu položky 
2. Položka neobsahuje: 
 X 
3. Způsob měření: 
Udává se počet kusů kompletní konstrukce nebo práce.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</si>
  <si>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</si>
  <si>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</si>
  <si>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</si>
  <si>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</si>
  <si>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741731</t>
  </si>
  <si>
    <t>DVEŘNÍ KONTAKT</t>
  </si>
  <si>
    <t>1. Položka obsahuje: 
 – zapojení a nastavení přístroje 
2. Položka neobsahuje: 
 X 
3. Způsob měření: 
Udává se počet kusů kompletní konstrukce nebo práce.</t>
  </si>
  <si>
    <t>741911</t>
  </si>
  <si>
    <t>UZEMŇOVACÍ VODIČ V ZEMI FEZN DO 120 MM2</t>
  </si>
  <si>
    <t>M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</si>
  <si>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</si>
  <si>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</t>
  </si>
  <si>
    <t>741C01</t>
  </si>
  <si>
    <t>EKVIPOTENCIÁLNÍ PŘÍPOJNICE</t>
  </si>
  <si>
    <t>8</t>
  </si>
  <si>
    <t>741C02</t>
  </si>
  <si>
    <t>UZEMŇOVACÍ SVORKA</t>
  </si>
  <si>
    <t>1. Položka obsahuje: 
 – veškeré příslušenství 
2. Položka neobsahuje: 
 X 
3. Způsob měření: 
Udává se počet kusů kompletní konstrukce nebo práce.</t>
  </si>
  <si>
    <t>741C04</t>
  </si>
  <si>
    <t>OCHRANNÉ POSPOJOVÁNÍ CU VODIČEM DO 16 MM2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</si>
  <si>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</si>
  <si>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742G11</t>
  </si>
  <si>
    <t>KABEL NN DVOU- A TŘÍŽÍLOVÝ CU S PLASTOVOU IZOLACÍ DO 2,5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</si>
  <si>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</si>
  <si>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11</t>
  </si>
  <si>
    <t>742H12</t>
  </si>
  <si>
    <t>KABEL NN ČTYŘ- A PĚTIŽÍLOVÝ CU S PLASTOVOU IZOLACÍ OD 4 DO 16 MM2</t>
  </si>
  <si>
    <t>12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</si>
  <si>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</si>
  <si>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</si>
  <si>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</si>
  <si>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13</t>
  </si>
  <si>
    <t>742L12</t>
  </si>
  <si>
    <t>UKONČENÍ DVOU AŽ PĚTIŽÍLOVÉHO KABELU V ROZVADĚČI NEBO NA PŘÍSTROJI OD 4 DO 16 MM2</t>
  </si>
  <si>
    <t>14</t>
  </si>
  <si>
    <t>744231</t>
  </si>
  <si>
    <t>KABELOVÁ SKŘÍŇ VENKOVNÍ SPOLEČNÁ PŘÍSTROJOVÁ PRO PŘEJEZDY</t>
  </si>
  <si>
    <t>1. Položka obsahuje: 
 – přípravu podkladu pro osazení vč. upevňovacího materiálu 
 – typová plastová pilířová lakovaná dle schválených technických podmínek, prázdná pro montáž výstroje elektro, telefonu a nouzových tlačítek včetně přívodky pro DA a příslušenství, veškerý podružný a pomocný materiál 
 – provedení zkoušek, dodání předepsaných zkoušek, revizí a atestů 
2. Položka neobsahuje: 
 X 
3. Způsob měření: 
Udává se počet kusů kompletní konstrukce nebo práce.</t>
  </si>
  <si>
    <t>15</t>
  </si>
  <si>
    <t>744633</t>
  </si>
  <si>
    <t>JISTIČ TŘÍPÓLOVÝ (10 KA) OD 13 DO 20 A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</si>
  <si>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</si>
  <si>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16</t>
  </si>
  <si>
    <t>744921</t>
  </si>
  <si>
    <t>PROUDOVÝ CHRÁNIČ ČTYŘPÓLOVÝ (10 KA) PŘES 30 DO 300 MA, DO 25 A</t>
  </si>
  <si>
    <t>17</t>
  </si>
  <si>
    <t>744C01</t>
  </si>
  <si>
    <t>POMOCNÝ SPÍNAČ K MODULÁRNÍMU PŘÍSTROJI DO 125 A</t>
  </si>
  <si>
    <t>18</t>
  </si>
  <si>
    <t>744C02</t>
  </si>
  <si>
    <t>NAPĚŤOVÁ SPOUŠŤ K MODULÁRNÍMU PŘÍSTROJI DO 125 A</t>
  </si>
  <si>
    <t>19</t>
  </si>
  <si>
    <t>744Q12</t>
  </si>
  <si>
    <t>SVODIČ PŘEPĚTÍ TYP 1 (TŘÍDA B) 3-4 PÓLOVÝ</t>
  </si>
  <si>
    <t>20</t>
  </si>
  <si>
    <t>744Q32</t>
  </si>
  <si>
    <t>SVODIČ PŘEPĚTÍ TYP 2 (TŘÍDA C) 3-4 PÓLOVÝ</t>
  </si>
  <si>
    <t>21</t>
  </si>
  <si>
    <t>744Q42</t>
  </si>
  <si>
    <t>SVODIČ PŘEPĚTÍ TYP 3 (TŘÍDA D) 3-4 PÓLOVÝ</t>
  </si>
  <si>
    <t>22</t>
  </si>
  <si>
    <t>744R11</t>
  </si>
  <si>
    <t>SVORKA DO 2,5 MM2</t>
  </si>
  <si>
    <t>1. Položka obsahuje: 
 – veškeré příslušenství 
 – technický popis viz. projektová dokumentace 
2. Položka neobsahuje: 
 X 
3. Způsob měření: 
Udává se počet kusů kompletní konstrukce nebo práce.</t>
  </si>
  <si>
    <t>23</t>
  </si>
  <si>
    <t>744R12</t>
  </si>
  <si>
    <t>SVORKA OD 4 DO 16 MM2</t>
  </si>
  <si>
    <t>24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</si>
  <si>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</si>
  <si>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</si>
  <si>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</si>
  <si>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25</t>
  </si>
  <si>
    <t>747413</t>
  </si>
  <si>
    <t>MĚŘENÍ ZEMNÍCH ODPORŮ - ZEMNICÍ SÍTĚ DÉLKY PÁSKU DO 100 M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</si>
  <si>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</si>
  <si>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26</t>
  </si>
  <si>
    <t>747702</t>
  </si>
  <si>
    <t>ÚPRAVA ZAPOJENÍ STÁVAJÍCÍCH KABELOVÝCH SKŘÍNÍ/ROZVADĚČŮ</t>
  </si>
  <si>
    <t>HOD</t>
  </si>
  <si>
    <t>1. Položka obsahuje: 
 – cenu za veškeré náklady na provedení provizorních úprav zapojení stávajících kabelových skříní / rozvaděčů v průběhu výstavy ( pro montáž nových i provizorních kabelů, drobné úpravy výstroje apod. ) 
2. Položka neobsahuje: 
 X 
3. Způsob měření: 
Udává se čas v hodinách.</t>
  </si>
  <si>
    <t>27</t>
  </si>
  <si>
    <t>748136</t>
  </si>
  <si>
    <t>IZOLOVANÝ ŽEBŘÍK 2X11 (2X8) PŘÍČEK</t>
  </si>
  <si>
    <t>1. Položka obsahuje: 
 – veškeré příslušenství pro montáž 
2. Položka neobsahuje: 
 X 
3. Způsob měření: 
Udává se počet kusů kompletní konstrukce nebo práce.</t>
  </si>
  <si>
    <t>28</t>
  </si>
  <si>
    <t>748137</t>
  </si>
  <si>
    <t>HASICÍ PŘÍSTROJ S CO 2- 6 KG</t>
  </si>
  <si>
    <t>29</t>
  </si>
  <si>
    <t>748151</t>
  </si>
  <si>
    <t>BEZPEČNOSTNÍ TABULKA</t>
  </si>
  <si>
    <t>30</t>
  </si>
  <si>
    <t>75A131</t>
  </si>
  <si>
    <t>KABEL METALICKÝ DVOUPLÁŠŤOVÝ DO 12 PÁRŮ - DODÁVKA</t>
  </si>
  <si>
    <t>KMPÁR</t>
  </si>
  <si>
    <t>1. Položka obsahuje: 
 – dodání kabelů podle typu od výrobců včetně mimostaveništní dopravy 
2. Položka neobsahuje: 
 X 
3. Způsob měření: 
Měří se n-násobky páru vodičů na kilometr.</t>
  </si>
  <si>
    <t>31</t>
  </si>
  <si>
    <t>75A141</t>
  </si>
  <si>
    <t>KABEL METALICKÝ DVOUPLÁŠŤOVÝ PŘES 12 PÁRŮ - DODÁVKA</t>
  </si>
  <si>
    <t>32</t>
  </si>
  <si>
    <t>75A161</t>
  </si>
  <si>
    <t>KABEL METALICKÝ SE STÍNĚNÍM PŘES 12 PÁRŮ - DODÁVKA</t>
  </si>
  <si>
    <t>33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</si>
  <si>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</si>
  <si>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</si>
  <si>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</si>
  <si>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34</t>
  </si>
  <si>
    <t>75A227</t>
  </si>
  <si>
    <t>ZATAŽENÍ A SPOJKOVÁNÍ KABELŮ PŘES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</si>
  <si>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</si>
  <si>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35</t>
  </si>
  <si>
    <t>75A247</t>
  </si>
  <si>
    <t>ZATAŽENÍ A SPOJKOVÁNÍ KABELŮ SE STÍNĚNÍM PŘES 12 PÁRŮ - MONTÁŽ</t>
  </si>
  <si>
    <t>36</t>
  </si>
  <si>
    <t>75A311</t>
  </si>
  <si>
    <t>KABELOVÁ FORMA (UKONČENÍ KABELŮ) PRO KABELY ZABEZPEČOVACÍ DO 12 PÁRŮ</t>
  </si>
  <si>
    <t>1. Položka obsahuje: 
 – odstranění pláště kabelu, odstranění izolace z konců žil na svorkovnici, zhotovení vodní zábrany, zformování a konečná úprava kabelu 
 – kontrolní a závěrečné měření na kabelu pro rozvod signalizace, zapojení po měření, montáž příchytky a štítku 
2. Položka neobsahuje: 
 X 
3. Způsob měření: 
Udává se počet kusů kompletní konstrukce nebo práce.</t>
  </si>
  <si>
    <t>37</t>
  </si>
  <si>
    <t>75A312</t>
  </si>
  <si>
    <t>KABELOVÁ FORMA (UKONČENÍ KABELŮ) PRO KABELY ZABEZPEČOVACÍ PŘES 12 PÁRŮ</t>
  </si>
  <si>
    <t>38</t>
  </si>
  <si>
    <t>75A410</t>
  </si>
  <si>
    <t>OZNAČENÍ KABELŮ ZNAČKOVACÍ KABELOVÝM ŠTÍTKEM</t>
  </si>
  <si>
    <t>1. Položka obsahuje: 
 – zhotovení kabelového štítku, vyražení znaku kabelu, ovinutí štítku páskou PVC, připevnění objímky na kabel 
 – výrobu štítků, použití mechanizmu, dopravu k místnímu použití, mzdy 
2. Položka neobsahuje: 
 X 
3. Způsob měření: 
Udává se počet kusů kompletní konstrukce nebo práce.</t>
  </si>
  <si>
    <t>39</t>
  </si>
  <si>
    <t>75A420</t>
  </si>
  <si>
    <t>OZNAČENÍ KABELŮ ZNAČKOVACÍ KABELOVOU OBJÍMKOU</t>
  </si>
  <si>
    <t>1. Položka obsahuje: 
 – zhotovení objímky značkovací na průměr kabelu, vyražení znaku na objímku, připevnění objímky na kabel 
 – výrobu objímek, použití mechanizmů, dopravu k místu použití, mzdy 
2. Položka neobsahuje: 
 X 
3. Způsob měření: 
Udává se počet kusů kompletní konstrukce nebo práce.</t>
  </si>
  <si>
    <t>40</t>
  </si>
  <si>
    <t>75B111</t>
  </si>
  <si>
    <t>VNITŘNÍ KABELOVÉ ROZVODY DO 20 KABELŮ - DODÁVKA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</si>
  <si>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</si>
  <si>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41</t>
  </si>
  <si>
    <t>75B117</t>
  </si>
  <si>
    <t>VNITŘNÍ KABELOVÉ ROZVODY DO 20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</si>
  <si>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</si>
  <si>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42</t>
  </si>
  <si>
    <t>75B541</t>
  </si>
  <si>
    <t>SKŘÍŇ (STOJAN) VOLNÉ VAZBY - DODÁVKA</t>
  </si>
  <si>
    <t>1. Položka obsahuje: 
 – dodání kompletního vnitřního zařízení podle typu určeného položkou včetně přepěťových ochran, potřebného pomocného materiálu a jeho dopravy na místo určení 
 – pořízení příslušné skříně (stojanu) volné vazby vystrojené včetně pomocného materiálu a její dopravu do místa určení 
2. Položka neobsahuje: 
 X 
3. Způsob měření: 
Udává se počet kusů kompletní konstrukce nebo práce.</t>
  </si>
  <si>
    <t>43</t>
  </si>
  <si>
    <t>75B547</t>
  </si>
  <si>
    <t>SKŘÍŇ (STOJAN) VOLNÉ VAZBY - MONTÁŽ</t>
  </si>
  <si>
    <t>1. Položka obsahuje: 
 – usazení skříně (stojanu) volné vazby vystrojené na místě určení, osazení vnitřních prvků skříně 
 – montáž dodaného zařízení se všemi pomocnými a doplňujícími pracemi a součástmi, případné použití mechanizmů 
2. Položka neobsahuje: 
 X 
3. Způsob měření: 
Udává se počet kusů kompletní konstrukce nebo práce.</t>
  </si>
  <si>
    <t>44</t>
  </si>
  <si>
    <t>75B671</t>
  </si>
  <si>
    <t>ODDĚLOVACÍ TRANSFORMÁTOR - DODÁVKA</t>
  </si>
  <si>
    <t>1. Položka obsahuje: 
 – dodání kompletního oddělovacího transformátoru (2 až 5 KVA) a dalšího potřebného pomocného materiálu a jeho dopravy na místo určení 
 – pořízení kompletního zařízení podle položky, na dopravu do místa určení 
2. Položka neobsahuje: 
 X 
3. Způsob měření: 
Udává se počet kusů kompletní konstrukce nebo práce.</t>
  </si>
  <si>
    <t>45</t>
  </si>
  <si>
    <t>75B677</t>
  </si>
  <si>
    <t>ODDĚLOVACÍ TRANSFORMÁTOR - MONTÁŽ</t>
  </si>
  <si>
    <t>1. Položka obsahuje: 
 – montáž oddělovacího transformátoru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</si>
  <si>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46</t>
  </si>
  <si>
    <t>75B678</t>
  </si>
  <si>
    <t>ODDĚLOVACÍ TRANSFORMÁTOR - DEMONTÁŽ</t>
  </si>
  <si>
    <t>1. Položka obsahuje: 
 – demontáž oddělovacího transformátoru,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</si>
  <si>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47</t>
  </si>
  <si>
    <t>75B6A1</t>
  </si>
  <si>
    <t>USMĚRŇOVAČ 24 V/50 A - DODÁVKA</t>
  </si>
  <si>
    <t>1. Položka obsahuje: 
 – dodání kompletního usměrňovače podle typu včetně potřebného pomocného materiálu a jeho dopravy na místo určení 
 – pořízení příslušného usměrňovače, na dopravu do místa určení 
2. Položka neobsahuje: 
 X 
3. Způsob měření: 
Udává se počet kusů kompletní konstrukce nebo práce.</t>
  </si>
  <si>
    <t>48</t>
  </si>
  <si>
    <t>75B6G7</t>
  </si>
  <si>
    <t>USMĚRŇOVAČ - MONTÁŽ</t>
  </si>
  <si>
    <t>1. Položka obsahuje: 
 – montáž usměrňovače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</si>
  <si>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49</t>
  </si>
  <si>
    <t>75B6G8</t>
  </si>
  <si>
    <t>USMĚRŇOVAČ - DEMONTÁŽ</t>
  </si>
  <si>
    <t>1. Položka obsahuje: 
 – demontáž usměrňovače,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</si>
  <si>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50</t>
  </si>
  <si>
    <t>75B6L1</t>
  </si>
  <si>
    <t>BEZÚDRŽBOVÁ BATERIE 24 V/160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</si>
  <si>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</si>
  <si>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51</t>
  </si>
  <si>
    <t>75B6T7</t>
  </si>
  <si>
    <t>BATERIE - MONTÁŽ</t>
  </si>
  <si>
    <t>1. Položka obsahuje: 
 – montáž baterie na místo určení, její připojení, dobití na plnou kapacitu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</si>
  <si>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52</t>
  </si>
  <si>
    <t>75B6T8</t>
  </si>
  <si>
    <t>BATERIE - DEMONTÁŽ</t>
  </si>
  <si>
    <t>1. Položka obsahuje: 
 – demontáž baterie,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</si>
  <si>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53</t>
  </si>
  <si>
    <t>75B742</t>
  </si>
  <si>
    <t>OCHRANNÁ OPATŘENÍ  PROTI ATMOSFÉRICKÝM VLIVŮM - JEDNOKOLEJNÁ TRAŤ BEZ TRAKCÍ</t>
  </si>
  <si>
    <t>KM</t>
  </si>
  <si>
    <t>1. Položka obsahuje: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
 – montáž dodaného zařízení se všemi pomocnými a doplňujícími pracemi a součástmi, případné použití mechanizmů 
2. Položka neobsahuje: 
 X 
3. Způsob měření: 
Udává se délka v km chráněné trati.</t>
  </si>
  <si>
    <t>54</t>
  </si>
  <si>
    <t>75B951</t>
  </si>
  <si>
    <t>SW PRO ELEKTRONICKÉ PŘEJEZDOVÉ ZABEZPEČOVACÍ ZAŘÍZENÍ NA JEDNOKOLEJNÉ TRATI - DODÁVKA</t>
  </si>
  <si>
    <t>1. Položka obsahuje: 
 – dodání základního SW pro elektronické přejezdové zabezpečovací zařízení podle typu určeného položkou 
2. Položka neobsahuje: 
 X 
3. Způsob měření: 
Udává se počet kusů kompletní konstrukce nebo práce.</t>
  </si>
  <si>
    <t>55</t>
  </si>
  <si>
    <t>75B957</t>
  </si>
  <si>
    <t>SW PRO ELEKTRONICKÉ PŘEJEZDOVÉ ZABEZPEČOVACÍ ZAŘÍZENÍ NA JEDNOKOLEJNÉ TRATI - MONTÁŽ</t>
  </si>
  <si>
    <t>1. Položka obsahuje: 
 – tvorba a instalace individuálního SW pro elektronické přejezdové zabezpečovací zařízení podle specifikace místa použití 
2. Položka neobsahuje: 
 X 
3. Způsob měření: 
Udává se počet kusů kompletní konstrukce nebo práce.</t>
  </si>
  <si>
    <t>56</t>
  </si>
  <si>
    <t>75D121</t>
  </si>
  <si>
    <t>SKŘÍŇ LOGIKY ELEKTRONICKÉHO PŘEJEZDOVÉHO ZABEZPEČOVACÍHO ZAŘÍZENÍ - DODÁVKA</t>
  </si>
  <si>
    <t>1. Položka obsahuje: 
 – dodávka skříně logiky elektronického přejezdového zabezpečovacího zařízení, potřebného pomocného materiálu a dopravy do staveništního skladu 
 – dodávku skříňky místního ovládání přejezdového zabezpečovacího zařízení včetně pomocného materiálu, dopravu do staveništního skladu 
2. Položka neobsahuje: 
 X 
3. Způsob měření: 
Udává se počet kusů kompletní konstrukce nebo práce.</t>
  </si>
  <si>
    <t>57</t>
  </si>
  <si>
    <t>75D127</t>
  </si>
  <si>
    <t>SKŘÍŇ LOGIKY ELEKTRONICKÉHO PŘEJEZDOVÉHO ZABEZPEČOVACÍHO ZAŘÍZENÍ - MONTÁŽ</t>
  </si>
  <si>
    <t>1. Položka obsahuje: 
 – určení místa umístění, montáž skříně logiky elektronického přejezdového zabezpečovacího zařízení včetně potřebných závislostních prvků, zatažení kabelů, kontroly izolačního stavu, případný nátěr, přezkoušení 
 – montáž skříně logiky elektronického přejezdového zabezpečovacího zařízení a skříňky místního ovládání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</si>
  <si>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58</t>
  </si>
  <si>
    <t>75D128</t>
  </si>
  <si>
    <t>SKŘÍŇ LOGIKY ELEKTRONICKÉHO PŘEJEZDOVÉHO ZABEZPEČOVACÍHO ZAŘÍZENÍ - DEMONTÁŽ</t>
  </si>
  <si>
    <t>1. Položka obsahuje: 
 – demontáž skříně logiky elektronického přejezdového zabezpečovacího zařízení včetně odpojení od kabelových rozvodů 
 – demontáž skříně logiky a skříňky místního ovládání elektronického přejezdového zabezpečovacího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</si>
  <si>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59</t>
  </si>
  <si>
    <t>75D161</t>
  </si>
  <si>
    <t>RELÉOVÝ DOMEK (DO 18 M2) PREFABRIKOVANÝ, IZOLOVANÝ, S KLIMATIZACÍ A VNITŘNÍ KABELIZACÍ - DODÁVKA</t>
  </si>
  <si>
    <t>1. Položka obsahuje: 
 – dodávka reléového domku prefabrikovaného, izolovaného, s klimatizací a vnitřní kabelizací, doprava do staveništního skladu 
 – dodávku reléového domku prefabrikovaného, izolovaného, s klimatizací a vnitřní kabelizací včetně pomocného materiálu, dopravu do staveništního skladu 
2. Položka neobsahuje: 
 X 
3. Způsob měření: 
Udává se počet kusů kompletní konstrukce nebo práce.</t>
  </si>
  <si>
    <t>60</t>
  </si>
  <si>
    <t>75D167</t>
  </si>
  <si>
    <t>RELÉOVÝ DOMEK (DO 18 M2) PREFABRIKOVANÝ - MONTÁŽ</t>
  </si>
  <si>
    <t>1. Položka obsahuje: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
 – montáž reléového domku prefabrikovaného, izolovaného, s klimatizací a vnitřní kabelizací, vnitřního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</si>
  <si>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61</t>
  </si>
  <si>
    <t>75D168</t>
  </si>
  <si>
    <t>RELÉOVÝ DOMEK (DO 18 M2) PREFABRIKOVANÝ - DEMONTÁŽ</t>
  </si>
  <si>
    <t>1. Položka obsahuje: 
 – demontáž reléového domku prefabrikovaného, izolovaného, s klimatizací a vnitřní kabelizací včetně odpojení od kabelových rozvodů 
 – demontáž reléového domku prefabrikovaného, izolovaného, s klimatizací a vnitřní kabelizací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</si>
  <si>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62</t>
  </si>
  <si>
    <t>75D228</t>
  </si>
  <si>
    <t>VÝSTRAŽNÍK BEZ ZÁVORY, 1 SKŘÍŇ - DEMONTÁŽ</t>
  </si>
  <si>
    <t>1. Položka obsahuje: 
 – demontáž betonového základu, zasypání jámy po základu, demontáž výstražníku bez závory 1 skříň včetně odpojení kabelových přívodů 
 – demontáž výstražníku bez závory 1 skříň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</si>
  <si>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63</t>
  </si>
  <si>
    <t>75D231</t>
  </si>
  <si>
    <t>VÝSTRAŽNÍK SE ZÁVOROU, 2 SKŘÍNĚ - DODÁVKA</t>
  </si>
  <si>
    <t>1. Položka obsahuje: 
 – dodávka výstražníku se závorou 2 skříně podle jeho typu a potřebného pomocného materiálu a dopravy do staveništního skladu 
 – dodávku výstražníku se závorou 2 skříně včetně pomocného materiálu, dopravu do místa určení 
2. Položka neobsahuje: 
 X 
3. Způsob měření: 
Udává se počet kusů kompletní konstrukce nebo práce.</t>
  </si>
  <si>
    <t>64</t>
  </si>
  <si>
    <t>75D237</t>
  </si>
  <si>
    <t>VÝSTRAŽNÍK SE ZÁVOROU, 2 SKŘÍNĚ - MONTÁŽ</t>
  </si>
  <si>
    <t>1. Položka obsahuje: 
 – výkop jámy pro BETONOVÝ základ výstražníku 
 – usazení betonového základu, montáž výstražníku se závorou 2 skříně, zapojení kabelových forem (včetně měření a zapojení po měření) 
 – montáž výstražníku se závorou 2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</si>
  <si>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65</t>
  </si>
  <si>
    <t>75D241</t>
  </si>
  <si>
    <t>VÝSTRAŽNÍK BEZ ZÁVORY, 2 SKŘÍNĚ - DODÁVKA</t>
  </si>
  <si>
    <t>1. Položka obsahuje: 
 – dodávka výstražníku bez závory 2 skříně podle jeho typu a potřebného pomocného materiálu a dopravy do staveništního skladu 
 – dodávku výstražníku bez závory 2 skříně včetně pomocného materiálu, dopravu do místa určení 
2. Položka neobsahuje: 
 X 
3. Způsob měření: 
Udává se počet kusů kompletní konstrukce nebo práce.</t>
  </si>
  <si>
    <t>66</t>
  </si>
  <si>
    <t>75D247</t>
  </si>
  <si>
    <t>VÝSTRAŽNÍK BEZ ZÁVORY, 2 SKŘÍNĚ - MONTÁŽ</t>
  </si>
  <si>
    <t>1. Položka obsahuje: 
 – výkop jámy pro betonový základ výstražníku 
 – usazení betonového základu, montáž výstražníku bez závory 2 skříně, zapojení kabelových forem (včetně měření a zapojení po měření) 
 – montáž výstražníku bez závory 2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</si>
  <si>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67</t>
  </si>
  <si>
    <t>75D248</t>
  </si>
  <si>
    <t>VÝSTRAŽNÍK BEZ ZÁVORY, 2 SKŘÍNĚ - DEMONTÁŽ</t>
  </si>
  <si>
    <t>1. Položka obsahuje: 
 – demontáž betonového základu, zasypání jámy po základu, demontáž výstražníku bez závory 2 skříně včetně odpojení kabelových přívodů 
 – demontáž výstražníku bez závory 2 skříně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</si>
  <si>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68</t>
  </si>
  <si>
    <t>75D251</t>
  </si>
  <si>
    <t>MECHANICKÁ ZÁVORA - DODÁVKA</t>
  </si>
  <si>
    <t>1. Položka obsahuje: 
 – dodávka mechanické závory podle jeho typu a potřebného pomocného materiálu a dopravy do staveništního skladu 
 – dodávku mechanické závory včetně pomocného materiálu, dopravu do místa určení 
2. Položka neobsahuje: 
 X 
3. Způsob měření: 
Udává se počet kusů kompletní konstrukce nebo práce.</t>
  </si>
  <si>
    <t>69</t>
  </si>
  <si>
    <t>75D257</t>
  </si>
  <si>
    <t>MECHANICKÁ ZÁVORA - MONTÁŽ</t>
  </si>
  <si>
    <t>1. Položka obsahuje: 
 – výkop jámy pro betonový základ 
 – usazení betonového základu, montáž mechanické závory 
 – montáž mechanické závory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</si>
  <si>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70</t>
  </si>
  <si>
    <t>75D271</t>
  </si>
  <si>
    <t>ZAŘÍZENÍ (PZZ) PRO NEVIDOMÉ - DODÁVKA</t>
  </si>
  <si>
    <t>1. Položka obsahuje: 
 – dodávka zařízení (PZZ) pro nevidomé podle jeho typu a potřebného pomocného materiálu a dopravy do staveništního skladu 
 – dodávku zařízení (PZZ) pro nevidomé včetně pomocného materiálu, dopravu do místa určení 
2. Položka neobsahuje: 
 X 
3. Způsob měření: 
Udává se počet kusů kompletní konstrukce nebo práce.</t>
  </si>
  <si>
    <t>71</t>
  </si>
  <si>
    <t>75D277</t>
  </si>
  <si>
    <t>ZAŘÍZENÍ (PZZ) PRO NEVIDOMÉ - MONTÁŽ</t>
  </si>
  <si>
    <t>1. Položka obsahuje: 
 – montáž zařízení (PZZ) pro nevidomé, připojení na kabelové rozvody 
 – montáž zařízení (PZZ) pro nevidomé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</si>
  <si>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72</t>
  </si>
  <si>
    <t>75E117</t>
  </si>
  <si>
    <t>DOZOR PRACOVNÍKŮ PROVOZOVATELE PŘI PRÁCI NA ŽIVÉM ZAŘÍZENÍ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</si>
  <si>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</si>
  <si>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73</t>
  </si>
  <si>
    <t>75E127</t>
  </si>
  <si>
    <t>CELKOVÁ PROHLÍDKA ZAŘÍZENÍ A VYHOTOVENÍ REVIZNÍ ZPRÁVY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</si>
  <si>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</si>
  <si>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74</t>
  </si>
  <si>
    <t>75E157</t>
  </si>
  <si>
    <t>PŘEZKOUŠENÍ A REGULACE NÁVĚSTIDEL</t>
  </si>
  <si>
    <t>1. Položka obsahuje: 
 – přezkoušení správné činnosti relé, přezkoušení všech návěstních znaků 
 – přeměření a regulace napětí na žárovkách 
 – případné odstranění zaclonění žárovek 
 – kompletní přezkoušení a regulaci 
2. Položka neobsahuje: 
 X 
3. Způsob měření: 
Udává se počet kusů kompletní konstrukce nebo práce.</t>
  </si>
  <si>
    <t>75</t>
  </si>
  <si>
    <t>75E187</t>
  </si>
  <si>
    <t>PŘÍPRAVA A CELKOVÉ ZKOUŠKY ELEKTRONICKÉHO STAVĚDLA PRO JEDNU VLAKOVOU CESTU</t>
  </si>
  <si>
    <t>1. Položka obsahuje: 
 – příprava a provedení celkových zkoušek za 1 jízdní cestu 
 – kompletní přezkoušení a regulaci 
2. Položka neobsahuje: 
 X 
3. Způsob měření: 
Udává se počet kusů kompletní konstrukce nebo práce.</t>
  </si>
  <si>
    <t>76</t>
  </si>
  <si>
    <t>75E197</t>
  </si>
  <si>
    <t>PŘÍPRAVA A CELKOVÉ ZKOUŠKY PŘEJEZDOVÉHO ZABEZPEČOVACÍHO ZAŘÍZENÍ PRO JEDNU KOLEJ</t>
  </si>
  <si>
    <t>1. Položka obsahuje: 
 – regulování a aktivování automatického přejezdového zařízení 
 – příprava a provedení celkových zkoušek přejezdového zab.zařízení 
 – kompletní přezkoušení a regulaci 
2. Položka neobsahuje: 
 X 
3. Způsob měření: 
Udává se počet kusů kompletní konstrukce nebo práce.</t>
  </si>
  <si>
    <t>77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</si>
  <si>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</si>
  <si>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</si>
  <si>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</si>
  <si>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78</t>
  </si>
  <si>
    <t>75E1C7</t>
  </si>
  <si>
    <t>PROTOKOL UTZ</t>
  </si>
  <si>
    <t>1. Položka obsahuje: 
 – protokol autorizovanou osobou podle požadavku ČSN, včetně hodnocení 
2. Položka neobsahuje: 
 X 
3. Způsob měření: 
Udává se počet kusů kompletní konstrukce nebo práce.</t>
  </si>
  <si>
    <t>79</t>
  </si>
  <si>
    <t>75E321</t>
  </si>
  <si>
    <t>PŘENOSNÝ POČÍTAČ PRO PŘENOS DAT Z ELEKTRONICKÉHO STAVĚDLA</t>
  </si>
  <si>
    <t>1. Položka obsahuje: 
 – dodávka přenosného počítače včetně software 
 – dodávku zařízení včetně pomocného materiálu, dopravu do místa určení 
2. Položka neobsahuje: 
 X 
3. Způsob měření: 
Udává se počet kusů kompletní konstrukce nebo práce.</t>
  </si>
  <si>
    <t>80</t>
  </si>
  <si>
    <t>75i221</t>
  </si>
  <si>
    <t>KABEL ZEMNÍ DVOUPLÁŠŤOVÝ BEZ PANCÍŘE PRŮMĚRU ŽÍLY 0,8 MM DO 5XN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</si>
  <si>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</si>
  <si>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81</t>
  </si>
  <si>
    <t>75I321</t>
  </si>
  <si>
    <t>KABEL ZEMNÍ DVOUPLÁŠŤOVÝ S PANCÍŘEM PRŮMĚRU ŽÍLY 0,8 MM DO 5XN</t>
  </si>
  <si>
    <t>KMČTYŘKA</t>
  </si>
  <si>
    <t>82</t>
  </si>
  <si>
    <t>75IECX</t>
  </si>
  <si>
    <t>VENKOVNÍ TELEFONNÍ OBJEKT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</si>
  <si>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</si>
  <si>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83</t>
  </si>
  <si>
    <t>75IECY</t>
  </si>
  <si>
    <t>VENKOVNÍ TELEFONNÍ OBJEKT - DEMONTÁŽ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</si>
  <si>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</si>
  <si>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84</t>
  </si>
  <si>
    <t>75IH22</t>
  </si>
  <si>
    <t>UKONČENÍ KABELU CELOPLASTOVÝHO S PANCÍŘEM DO 100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</si>
  <si>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</si>
  <si>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85</t>
  </si>
  <si>
    <t>75II11</t>
  </si>
  <si>
    <t>SPOJKA PRO CELOPLASTOVÉ KABELY BEZ PANCÍŘE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</si>
  <si>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</si>
  <si>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86</t>
  </si>
  <si>
    <t>75II1X</t>
  </si>
  <si>
    <t>SPOJKA PRO CELOPLASTOVÉ KABELY BEZ PANCÍŘE - MONTÁŽ</t>
  </si>
  <si>
    <t>87</t>
  </si>
  <si>
    <t>75II21</t>
  </si>
  <si>
    <t>SPOJKA PRO CELOPLASTOVÉ KABELY S PANCÍŘEM DO 100 ŽIL</t>
  </si>
  <si>
    <t>88</t>
  </si>
  <si>
    <t>75II2X</t>
  </si>
  <si>
    <t>SPOJKA PRO CELOPLASTOVÉ KABELY S PANCÍŘEM - MONTÁŽ</t>
  </si>
  <si>
    <t>89</t>
  </si>
  <si>
    <t>75K671</t>
  </si>
  <si>
    <t>AKUMULÁTOROVÁ BATERIE - STOJAN/NOSIČ AKUMULÁTORŮ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</si>
  <si>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</si>
  <si>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90</t>
  </si>
  <si>
    <t>75L1A1</t>
  </si>
  <si>
    <t>MĚŘENÍ AKUSTICKÉHO HLUKU NA HRANICI OCHRANNÉHO PÁSMA V ŽST</t>
  </si>
  <si>
    <t>1. Položka obsahuje: 
 – práce spojené s měřením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</si>
  <si>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91</t>
  </si>
  <si>
    <t>75O923</t>
  </si>
  <si>
    <t>DDTS ŽDC, SW DOPLNĚNÍ INS</t>
  </si>
  <si>
    <t>1. Položka obsahuje:  
- kompletní doplnění SW InS o jeden nový TLS 
- doplnění aplikačního a programového vybavení integračního serveru InS 
- doplnění dispečerské klientské aplikaci pro dohled TLS 
- náklady na mzdy 
- programátorské práce 
2. Položka neobsahuje: 
 X 
3. Způsob měření: 
Udává se počet kusů integrovaných TLS .</t>
  </si>
  <si>
    <t>92</t>
  </si>
  <si>
    <t>914161</t>
  </si>
  <si>
    <t>DOPRAVNÍ ZNAČKY ZÁKLADNÍ VELIKOSTI HLINÍKOVÉ FÓLIE TŘ 1 - DODÁVKA A MONTÁŽ</t>
  </si>
  <si>
    <t>položka zahrnuje: 
- dodávku a montáž značek v požadovaném provedení</t>
  </si>
  <si>
    <t>93</t>
  </si>
  <si>
    <t>R02</t>
  </si>
  <si>
    <t>DIAGNOSTIKA PZS S DÁLKOVÝM VYČÍTÁNÍM DAT</t>
  </si>
  <si>
    <t>94</t>
  </si>
  <si>
    <t>R03</t>
  </si>
  <si>
    <t>ÚPRAVA SW JOP</t>
  </si>
  <si>
    <t>95</t>
  </si>
  <si>
    <t>R04</t>
  </si>
  <si>
    <t>ÚPRAVA SW DIAGNOSTICKÉHO PRACOVIŠTĚ</t>
  </si>
  <si>
    <t>96</t>
  </si>
  <si>
    <t>R05</t>
  </si>
  <si>
    <t>ATYPICKÝ VÝLOŽNÍK PRO VÝSTRAŽNÍK</t>
  </si>
  <si>
    <t>97</t>
  </si>
  <si>
    <t>R06</t>
  </si>
  <si>
    <t>SKŘÍŇKA MÍSTNÍHO OVLÁDÁNÍ PZS - DODÁVKA</t>
  </si>
  <si>
    <t>98</t>
  </si>
  <si>
    <t>R07</t>
  </si>
  <si>
    <t>SKŘÍŇKA MÍSTNÍHO OVLÁDÁNÍ PZS - MONTÁŽ</t>
  </si>
  <si>
    <t>99</t>
  </si>
  <si>
    <t>R08</t>
  </si>
  <si>
    <t>SKŘÍŇKA MÍSTNÍHO OVLÁDÁNÍ PZS - DEMONTÁŽ</t>
  </si>
  <si>
    <t>100</t>
  </si>
  <si>
    <t>R09</t>
  </si>
  <si>
    <t>VENKOVNÍ TELEFONNÍ OBJEKT DO SPOL. PŘÍSTROJOVÉ SKŘÍNĚ - DODÁVKA</t>
  </si>
  <si>
    <t>101</t>
  </si>
  <si>
    <t>R10</t>
  </si>
  <si>
    <t>KOMPLETNÍ GEODETICKÉ PRÁCE</t>
  </si>
  <si>
    <t>102</t>
  </si>
  <si>
    <t>R11</t>
  </si>
  <si>
    <t>MONTÁŽ UZEMNĚNÍ, UKOLEJNĚNÍ</t>
  </si>
  <si>
    <t>103</t>
  </si>
  <si>
    <t>R12</t>
  </si>
  <si>
    <t>PLECHOVÁ SKŘÍŇ PRO ÚSCHOVU DOKUMENTACE V RD PZS</t>
  </si>
  <si>
    <t>104</t>
  </si>
  <si>
    <t>R13</t>
  </si>
  <si>
    <t>DODÁVKA A MONTÁŽ PODLAHOVÉ KRYTINY DO RD</t>
  </si>
  <si>
    <t>105</t>
  </si>
  <si>
    <t>R14</t>
  </si>
  <si>
    <t>NOUZOVÉ VYPNUTÍ ZDROJŮ</t>
  </si>
  <si>
    <t>106</t>
  </si>
  <si>
    <t>R15</t>
  </si>
  <si>
    <t>NÁVĚST "PÍSKEJTE"</t>
  </si>
  <si>
    <t>107</t>
  </si>
  <si>
    <t>R16</t>
  </si>
  <si>
    <t>NÁVĚST 60 "ZAČÁTEK POMALÉ JÍZDY"</t>
  </si>
  <si>
    <t>108</t>
  </si>
  <si>
    <t>R17</t>
  </si>
  <si>
    <t>NÁVĚST 61 "KONEC POMALÉ JÍZDY" S TABULKOU ČERNÉ LOKOMOTIVY</t>
  </si>
  <si>
    <t>109</t>
  </si>
  <si>
    <t>R18</t>
  </si>
  <si>
    <t>NÁVĚST 59 "OČEKÁVEJTE ZAČÁTEK POMALÉ JÍZDY"</t>
  </si>
  <si>
    <t>110</t>
  </si>
  <si>
    <t>R19</t>
  </si>
  <si>
    <t>SLOUPEK DN60 PRO NÁVĚST</t>
  </si>
  <si>
    <t>111</t>
  </si>
  <si>
    <t>R20</t>
  </si>
  <si>
    <t>VYHOTOVENÍ ZPRÁVY O POSOUZENÍ BEZPEČNOSTI (RIZIK) VČETNĚ ANALÝZY A HODNOCENÍ RIZIK V SOULADU S NAŘÍZENÍM EVROPSKÉ KOMISE (ES) Č.352/2009 V ROZSAHU TOH</t>
  </si>
  <si>
    <t>Zemní práce při extr.mont. pracích</t>
  </si>
  <si>
    <t>112</t>
  </si>
  <si>
    <t>131838</t>
  </si>
  <si>
    <t>HLOUBENÍ JAM ZAPAŽ I NEPAŽ TŘ. II, ODVOZ DO 20KM</t>
  </si>
  <si>
    <t>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</si>
  <si>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</si>
  <si>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113</t>
  </si>
  <si>
    <t>132838</t>
  </si>
  <si>
    <t>HLOUBENÍ RÝH ŠÍŘ DO 2M PAŽ I NEPAŽ TŘ. II, ODVOZ DO 20KM</t>
  </si>
  <si>
    <t>114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</si>
  <si>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</si>
  <si>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</si>
  <si>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</si>
  <si>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115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</si>
  <si>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</si>
  <si>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</si>
  <si>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</si>
  <si>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116</t>
  </si>
  <si>
    <t>18120</t>
  </si>
  <si>
    <t>ÚPRAVA PLÁNĚ SE ZHUTNĚNÍM V HORNINĚ TŘ. II</t>
  </si>
  <si>
    <t>položka zahrnuje úpravu pláně včetně vyrovnání výškových rozdílů. Míru zhutnění určuje projekt.</t>
  </si>
  <si>
    <t>117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</si>
  <si>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</si>
  <si>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</si>
  <si>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</si>
  <si>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118</t>
  </si>
  <si>
    <t>45157</t>
  </si>
  <si>
    <t>PODKLADNÍ A VÝPLŇOVÉ VRSTVY Z KAMENIVA TĚŽENÉHO</t>
  </si>
  <si>
    <t>položka zahrnuje dodávku předepsaného kameniva, mimostaveništní a vnitrostaveništní dopravu a jeho uložení 
není-li v zadávací dokumentaci uvedeno jinak, jedná se o nakupovaný materiál</t>
  </si>
  <si>
    <t>119</t>
  </si>
  <si>
    <t>465921</t>
  </si>
  <si>
    <t>DLAŽBY Z BETONOVÝCH DLAŽDIC NA SUCHO</t>
  </si>
  <si>
    <t>položka zahrnuje: 
- nutné zemní práce (svahování, úpravu pláně a pod.) 
- úpravu podkladu 
- dodávku a uložení dlažby z předepsaných dlaždic do předepsaného tvaru 
- spárování, těsnění, tmelení a vyplnění spar případně s vyklínováním 
- úprava povrchu pro odvedení srážkové vody 
- nezahrnuje podklad pod dlažbu, vykazuje se samostatně položkami SD 45</t>
  </si>
  <si>
    <t>120</t>
  </si>
  <si>
    <t>502941</t>
  </si>
  <si>
    <t>ZŘÍZENÍ KONSTRUKČNÍ VRSTVY TĚLESA ŽELEZNIČNÍHO SPODKU Z GEOTEXTILIE</t>
  </si>
  <si>
    <t>1. Položka obsahuje: 
 – nákup a dodání geosyntetika v požadované kvalitě 
 – očištění a urovnání podkladu 
 – uložení geosyntetika dle předepsaného technologického předpisu 
 – zřízení konstrukční vrstvy z geosyntetika bez rozlišení šířky, pokládání vrstvy po etapách, včetně pracovních spar a spojů 
 – průkazní zkoušky, kontrolní zkoušky a kontrolní měření 
 – úpravu napojení, ukončení a těsnění podél trativodů, vpustí, šachet a pod. 
 – úpravu povrchu vrstvy 
2. Položka neobsahuje: 
 X 
3. Způsob měření: 
Měří se metr čtverečný projektované nebo skutečné plochy, přičemž do výměry je již zahrnuto ztratné, přesahy, prořezy.</t>
  </si>
  <si>
    <t>121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</si>
  <si>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</si>
  <si>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</si>
  <si>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</si>
  <si>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122</t>
  </si>
  <si>
    <t>702312</t>
  </si>
  <si>
    <t>ZAKRYTÍ KABELŮ VÝSTRAŽNOU FÓLIÍ ŠÍŘKY PŘES 20 DO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</si>
  <si>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</si>
  <si>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123</t>
  </si>
  <si>
    <t>709210</t>
  </si>
  <si>
    <t>KŘIŽOVATKA KABELOVÝCH VEDENÍ SE STÁVAJÍCÍ INŽENÝRSKOU SÍTÍ (KABELEM, POTRUBÍM APOD.)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</si>
  <si>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</si>
  <si>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124</t>
  </si>
  <si>
    <t>709400</t>
  </si>
  <si>
    <t>ZATAŽENÍ LANKA DO CHRÁNIČKY NEBO ŽLABU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</si>
  <si>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</si>
  <si>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125</t>
  </si>
  <si>
    <t>709692</t>
  </si>
  <si>
    <t>DEMONTÁŽ - ODVOZ (NA LIKVIDACI ODPADŮ NEBO JINÉ URČENÉ MÍSTO)</t>
  </si>
  <si>
    <t>t.km</t>
  </si>
  <si>
    <t>126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</si>
  <si>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</si>
  <si>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</si>
  <si>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</si>
  <si>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127</t>
  </si>
  <si>
    <t>742P17</t>
  </si>
  <si>
    <t>VYHLEDÁNÍ STÁVAJÍCÍHO KABELU (MĚŘENÍ, SONDA)</t>
  </si>
  <si>
    <t>1. Položka obsahuje: 
 – vyhledání stávajícího kabelu vn/nn v obvodu žel. stanice, na trati vč. výkopu sondy a veškerého příslušenství 
2. Položka neobsahuje: 
 X 
3. Způsob měření: 
Udává se počet kusů kompletní konstrukce nebo práce.</t>
  </si>
  <si>
    <t>128</t>
  </si>
  <si>
    <t>R21</t>
  </si>
  <si>
    <t>Vytyčení trasy kabelového vedení ve volném terénu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</si>
  <si>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</si>
  <si>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129</t>
  </si>
  <si>
    <t>R22</t>
  </si>
  <si>
    <t>Geodetické vytýčení trasy</t>
  </si>
  <si>
    <t>Položka obsahuje: Geodetické vytyčení trasy. Dále obsahuje cenu za pom. mechanismy včetně všech ostatních vedlejších nákladů.</t>
  </si>
  <si>
    <t>130</t>
  </si>
  <si>
    <t>R23</t>
  </si>
  <si>
    <t>Betonový základ do rostlé zeminy bez bednění pro stožár / věž</t>
  </si>
  <si>
    <t>Položka obsahuje: Základ z prostého betonu včetně dopravy směsi k základu a betonáže. Dále obsahuje cenu za pom. mechanismy včetně všech ostatních vedlejších nákladů.</t>
  </si>
  <si>
    <t>131</t>
  </si>
  <si>
    <t>R24</t>
  </si>
  <si>
    <t>Zajištění vstupního a výstupního otvoru ve zdi proti vniknutí vody do budovy</t>
  </si>
  <si>
    <t>Položka obsahuje: Příprava betonové směsi s přísadou vodního skla a ucpání otvoru do poloviny tloušťky základové zdi. Ohraničení otvoru asfaltovou hlínou, zalití ohraničeného místa asfaltem. Včetně roztavení asfaltu. Dále obsahuje cenu za pom. mechanismy včetně všech ostatních vedlejších nákladů.</t>
  </si>
  <si>
    <t>132</t>
  </si>
  <si>
    <t>R25</t>
  </si>
  <si>
    <t>BETONOVÉ PATKY PRO RD</t>
  </si>
  <si>
    <t>133</t>
  </si>
  <si>
    <t>R26</t>
  </si>
  <si>
    <t>BETONOVÉ PANELY VČETNĚ POKLÁDKY</t>
  </si>
  <si>
    <t>PŘED VSTUP RD</t>
  </si>
  <si>
    <t>Odpady</t>
  </si>
  <si>
    <t>134</t>
  </si>
  <si>
    <t>R01</t>
  </si>
  <si>
    <t>POPLATKY ZA LIKVIDACŮ ODPADŮ NEKONTAMINOVANÝCH - 17 04 05  ŽELEZO A OCEL (ŽELEZNÝ ŠROT) VČETNĚ DOPRAVY</t>
  </si>
  <si>
    <t>T</t>
  </si>
  <si>
    <t>Případná likvidace stožárů výstražníku: 2ks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</si>
  <si>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</si>
  <si>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135</t>
  </si>
  <si>
    <t>R015112</t>
  </si>
  <si>
    <t>POPLATKY ZA LIKVIDACŮ ODPADŮ NEKONTAMINOVANÝCH - 17 05 04  VYTĚŽENÉ ZEMINY A HORNINY -  II. TŘÍDA TĚŽITELNOSTI VČETNĚ DOPRAVY</t>
  </si>
  <si>
    <t>přebytečná zemina</t>
  </si>
  <si>
    <t>136</t>
  </si>
  <si>
    <t>R015140</t>
  </si>
  <si>
    <t>POPLATKY ZA LIKVIDACŮ ODPADŮ NEKONTAMINOVANÝCH - 17 01 01  BETON Z DEMOLIC OBJEKTŮ, ZÁKLADŮ TV VČETNĚ DOPRAVY</t>
  </si>
  <si>
    <t>137</t>
  </si>
  <si>
    <t>R015310</t>
  </si>
  <si>
    <t>POPLATKY ZA LIKVIDACŮ ODPADŮ NEKONTAMINOVANÝCH - 16 02 14  ELEKTROŠROT (VYŘAZENÁ EL. ZAŘÍZENÍ A PŘÍSTR. - AL, CU A VZ. KOVY) VČETNĚ DOPRAVY</t>
  </si>
  <si>
    <t>138</t>
  </si>
  <si>
    <t>R015430</t>
  </si>
  <si>
    <t>POPLATKY ZA LIKVIDACŮ ODPADŮ NEKONTAMINOVANÝCH - 17 09 04  LAMINÁT Z DEMOLIC RELÉOVÝCH DOMKŮ VČETNĚ DOPRAVY</t>
  </si>
  <si>
    <t>1ks</t>
  </si>
  <si>
    <t>139</t>
  </si>
  <si>
    <t>R015650</t>
  </si>
  <si>
    <t>POPLATKY ZA LIKVIDACŮ ODPADŮ NEBEZPEČNÝCH - 16 06 02*  NIKL - KADMIOVÉ BATERIE A AKUMULÁTORY VČETNĚ DOPRAVY</t>
  </si>
  <si>
    <t>PS 02</t>
  </si>
  <si>
    <t>PZS v km 50,530</t>
  </si>
  <si>
    <t>75B6B1</t>
  </si>
  <si>
    <t>USMĚRŇOVAČ 24 V/100 A - DODÁVKA</t>
  </si>
  <si>
    <t>741Z92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</si>
  <si>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</si>
  <si>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R27</t>
  </si>
  <si>
    <t>R28</t>
  </si>
  <si>
    <t>SO 01</t>
  </si>
  <si>
    <t>Přejezd v km 50,315 (P3863) - Železniční přejezd</t>
  </si>
  <si>
    <t>Všeobecné konstrukce a práce</t>
  </si>
  <si>
    <t>02914</t>
  </si>
  <si>
    <t>OSTATNÍ POŽADAVKY - BOD ZÁKLADNÍ VYTYČOVACÍ SÍTĚ</t>
  </si>
  <si>
    <t>Náhrada bodu ŽBP č. 843 za předpokladu, že bude poničen stavební činností.</t>
  </si>
  <si>
    <t>oceněno jako celková částka ze samostatného soupisu prací jako nedílné součásti projektu základní vytyčovací sítě</t>
  </si>
  <si>
    <t>R02510</t>
  </si>
  <si>
    <t>ZKOUŠENÍ MATERIÁLŮ ZKUŠEBNOU ZHOTOVITELE - VZORKOVÁNÍ</t>
  </si>
  <si>
    <t>Vzorkování vytěženého kameniva dle vyhlášky č. 294/2005 Sb, s předpokladem 1 ks / 1000 t.</t>
  </si>
  <si>
    <t>zahrnuje veškeré náklady spojené s objednatelem požadovanými zkouškami</t>
  </si>
  <si>
    <t>R02620</t>
  </si>
  <si>
    <t>ZKOUŠENÍ KONSTRUKCÍ A PRACÍ NEZÁVISLOU ZKUŠEBNOU - ZÁTĚŽOVÉ ZKOUŠKY</t>
  </si>
  <si>
    <t>Zátěžové zkoušky pláně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</si>
  <si>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</si>
  <si>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</si>
  <si>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</si>
  <si>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</t>
  </si>
  <si>
    <t>zahrnuje veškeré náklady spojené s objednatelem požadovanými zařízeními</t>
  </si>
  <si>
    <t>R02730</t>
  </si>
  <si>
    <t>PRÁCE ZŘIZUJÍCÍ NEBO ZAJIŠŤUJÍCÍ OCHRANU INŽENÝRSKÝCH SÍTÍ - SONDY</t>
  </si>
  <si>
    <t>Sondy pro ověření výškové polohy inženýrských sítí.</t>
  </si>
  <si>
    <t>Počet ks: 2=2,000 [A]</t>
  </si>
  <si>
    <t>R02911</t>
  </si>
  <si>
    <t>OSTATNÍ POŽADAVKY - GEODETICKÉ ZAMĚŘENÍ</t>
  </si>
  <si>
    <t>zahrnuje veškeré náklady spojené s objednatelem požadovanými pracemi</t>
  </si>
  <si>
    <t>Zemní práce</t>
  </si>
  <si>
    <t>11317A</t>
  </si>
  <si>
    <t>ODSTRAN KRYTU ZPEVNĚNÝCH PLOCH Z DLAŽEB KOSTEK - BEZ DOPRAVY</t>
  </si>
  <si>
    <t>Odstranění dlažebních kostek podél obrubníků: 3*0,2=0,600 [B]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</si>
  <si>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</si>
  <si>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11317B</t>
  </si>
  <si>
    <t>ODSTRAN KRYTU ZPEVNĚNÝCH PLOCH Z DLAŽEB KOSTEK - DOPRAVA</t>
  </si>
  <si>
    <t>tkm</t>
  </si>
  <si>
    <t>Odstranění dlažebních kostek podél obrubníků: 3*0,1=0,300 [A] 
Podkladní beton - Dlažební kostky: 3*0,1=0,300 [B] 
Objemová hmotnost: 2,5=2,500 [C] 
Doprava: 10=10,000 [D] 
(A+B)*C*D=15,000 [E]</t>
  </si>
  <si>
    <t>Položka zahrnuje samostatnou dopravu suti a vybouraných hmot. Množství se určí jako součin hmotnosti [t] a požadované vzdálenosti [km].</t>
  </si>
  <si>
    <t>11318A</t>
  </si>
  <si>
    <t>ODSTRANĚNÍ KRYTU ZPEVNĚNÝCH PLOCH Z DLAŽDIC - BEZ DOPRAVY</t>
  </si>
  <si>
    <t>Odstraněná dlažba chodníku: 15*0,08=1,200 [A]</t>
  </si>
  <si>
    <t>11318B</t>
  </si>
  <si>
    <t>ODSTRANĚNÍ KRYTU ZPEVNĚNÝCH PLOCH Z DLAŽDIC - DOPRAVA</t>
  </si>
  <si>
    <t>Odstraněná dlažba chodníku: 15*0,08=1,200 [A] 
Objemová hmotnost: 2,5=2,500 [B] 
Doprava: 10=10,000 [C] 
A*B*C=30,000 [D]</t>
  </si>
  <si>
    <t>11352A</t>
  </si>
  <si>
    <t>ODSTRANĚNÍ CHODNÍKOVÝCH A SILNIČNÍCH OBRUBNÍKŮ BETONOVÝCH - BEZ DOPRAVY</t>
  </si>
  <si>
    <t>Odstraněné obrubníky chodníku: 7=7,000 [A]</t>
  </si>
  <si>
    <t>11352B</t>
  </si>
  <si>
    <t>ODSTRANĚNÍ CHODNÍKOVÝCH A SILNIČNÍCH OBRUBNÍKŮ BETONOVÝCH - DOPRAVA</t>
  </si>
  <si>
    <t>Odstraněné obrubníky chodníku: 7*0,05*0,25=0,088 [A] 
Podkladní beton - Obrubníky chodníku: 7*0,04=0,280 [B] 
Objemová hmotnost: 2,5=2,500 [C] 
Doprava: 10=10,000 [D] 
(A+B)*C*D=9,200 [E]</t>
  </si>
  <si>
    <t>11353A</t>
  </si>
  <si>
    <t>ODSTRANĚNÍ CHODNÍKOVÝCH KAMENNÝCH OBRUBNÍKŮ - BEZ DOPRAVY</t>
  </si>
  <si>
    <t>Odstranění silničních obrubníků: 8=8,000 [A] 
Odstranění krajníků: 4=4,000 [B] 
A+B=12,000 [C]</t>
  </si>
  <si>
    <t>11353B</t>
  </si>
  <si>
    <t>ODSTRANĚNÍ CHODNÍKOVÝCH KAMENNÝCH OBRUBNÍKŮ - DOPRAVA</t>
  </si>
  <si>
    <t>Odstranění silničních obrubníků: 8*0,300*0,200=0,480 [A] 
Odstranění krajníků: 4*0,150*0,200=0,120 [B] 
Podkladní beton - Silniční obrubníky: 8*0,7*0,1=0,560 [C] 
Podkladní beton - Krajníky: 4*0,550*0,1=0,220 [D] 
Objemová hmotnost: 2,5=2,500 [E] 
Doprava: 10=10,000 [F] 
(A+B+C+D)*E*F=34,500 [G]</t>
  </si>
  <si>
    <t>11372A</t>
  </si>
  <si>
    <t>FRÉZOVÁNÍ ZPEVNĚNÝCH PLOCH ASFALTOVÝCH - BEZ DOPRAVY</t>
  </si>
  <si>
    <t>Frézování asfaltového krytu komunikace: 3*0,150=0,450 [A]</t>
  </si>
  <si>
    <t>11372B</t>
  </si>
  <si>
    <t>FRÉZOVÁNÍ ZPEVNĚNÝCH PLOCH ASFALTOVÝCH - DOPRAVA</t>
  </si>
  <si>
    <t>Frézování asfaltového krytu komunikace: 3*0,150=0,450 [A] 
Objemová hmotnost: 2,4=2,400 [B] 
Doprava: 10=10,000 [C] 
A*B*C=10,800 [D]</t>
  </si>
  <si>
    <t>12110</t>
  </si>
  <si>
    <t>SEJMUTÍ ORNICE NEBO LESNÍ PŮDY</t>
  </si>
  <si>
    <t>Sejmutí ornice v okolí přejezdu: 10*0,1=1,000 [A]</t>
  </si>
  <si>
    <t>položka zahrnuje sejmutí ornice bez ohledu na tloušťku vrstvy a její vodorovnou dopravu 
nezahrnuje uložení na trvalou skládku</t>
  </si>
  <si>
    <t>12373A</t>
  </si>
  <si>
    <t>ODKOP PRO SPOD STAVBU SILNIC A ŽELEZNIC TŘ. I - BEZ DOPRAVY</t>
  </si>
  <si>
    <t>Odkop po komunikaci (50%): 6*0,300*1,1*0,5=0,990 [A] 
Odkop pro chodník (50%): 15*0,290*1,1*0,5=2,393 [B] 
A+B=3,383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</si>
  <si>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</si>
  <si>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</si>
  <si>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</si>
  <si>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</si>
  <si>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Odkop po komunikaci (50%): 6*0,300*1,1*0,5=0,990 [A] 
Odkop pro chodník (50%): 15*0,290*1,1*0,5=2,393 [B] 
Doprava: 10=10,000 [C] 
(A+B)*C=33,830 [D]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</si>
  <si>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</si>
  <si>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</si>
  <si>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</si>
  <si>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</si>
  <si>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12383B</t>
  </si>
  <si>
    <t>ODKOP PRO SPOD STAVBU SILNIC A ŽELEZNIC TŘ. II - DOPRAVA</t>
  </si>
  <si>
    <t>17120</t>
  </si>
  <si>
    <t>ULOŽENÍ SYPANINY DO NÁSYPŮ A NA SKLÁDKY BEZ ZHUTNĚNÍ</t>
  </si>
  <si>
    <t>Odkop po komunikaci: 6*0,300*1,1=1,980 [A] 
Odkop pro chodník: 15*0,290*1,1=4,785 [B] 
A+B=6,765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</si>
  <si>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</si>
  <si>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</si>
  <si>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</si>
  <si>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Zhutnění podloží pod komunikací (50%): 6*0,5=3,000 [A] 
Zhutnění podloží pod chodníkem (50%): 15*0,5=7,500 [B] 
A+B=10,500 [C]</t>
  </si>
  <si>
    <t>18221</t>
  </si>
  <si>
    <t>ROZPROSTŘENÍ ORNICE VE SVAHU V TL DO 0,10M</t>
  </si>
  <si>
    <t>Rozprostření ornice v okolí přejezdu: 10=10,000 [A]</t>
  </si>
  <si>
    <t>položka zahrnuje: 
nutné přemístění ornice z dočasných skládek vzdálených do 50m 
rozprostření ornice v předepsané tloušťce ve svahu přes 1:5</t>
  </si>
  <si>
    <t>Zatravnění plochy v okolí přejezdu: 10=10,000 [A]</t>
  </si>
  <si>
    <t>Vodorovné konstrukce</t>
  </si>
  <si>
    <t>45131A</t>
  </si>
  <si>
    <t>PODKLADNÍ A VÝPLŇOVÉ VRSTVY Z PROSTÉHO BETONU C20/25</t>
  </si>
  <si>
    <t>Podklad pod kostky: 3*0,1=0,300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</si>
  <si>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</si>
  <si>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Komunikace</t>
  </si>
  <si>
    <t>56330</t>
  </si>
  <si>
    <t>VOZOVKOVÉ VRSTVY ZE ŠTĚRKODRTI</t>
  </si>
  <si>
    <t>Podklad pod komunikaci ze ŠD: (3*0,5*0,3)*4=1,800 [A] 
Podklad pod chodník ze ŠD: (3*2,5*0,250)*2=3,750 [B] 
Zpevnění plochy před RD: 3*0,2=0,600 [C] 
A+B+C=6,150 [D]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</si>
  <si>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</si>
  <si>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572121</t>
  </si>
  <si>
    <t>INFILTRAČNÍ POSTŘIK ASFALTOVÝ DO 1,0KG/M2</t>
  </si>
  <si>
    <t>Plocha MK: 3=3,000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</si>
  <si>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</si>
  <si>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</si>
  <si>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</si>
  <si>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Plocha MK: 3*2=6,000 [A]</t>
  </si>
  <si>
    <t>574A03</t>
  </si>
  <si>
    <t>ASFALTOVÝ BETON PRO OBRUSNÉ VRSTVY ACO 11</t>
  </si>
  <si>
    <t>Vrstva vozovky: 3*0,04=0,120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</si>
  <si>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</si>
  <si>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</si>
  <si>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</si>
  <si>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Vrstva vozovky: 3*0,06=0,180 [A]</t>
  </si>
  <si>
    <t>574E06</t>
  </si>
  <si>
    <t>ASFALTOVÝ BETON PRO PODKLADNÍ VRSTVY ACP 16+, 16S</t>
  </si>
  <si>
    <t>Vrstva vozovky: 3*0,05=0,150 [A]</t>
  </si>
  <si>
    <t>58210</t>
  </si>
  <si>
    <t>DLÁŽDĚNÉ KRYTY Z VELKÝCH KOSTEK BEZ LOŽE</t>
  </si>
  <si>
    <t>Předpokládá se výzisk stávajících kostek a jejich zpětné využití.</t>
  </si>
  <si>
    <t>Dlažební kostky: 3=3,000 [A]</t>
  </si>
  <si>
    <t>- dodání dlažebního materiálu v požadované kvalitě, dodání materiálu pro předepsanou výplň spar 
- očištění podkladu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</si>
  <si>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</si>
  <si>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</si>
  <si>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Povrch chodníku: 15=15,000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</si>
  <si>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</si>
  <si>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58910</t>
  </si>
  <si>
    <t>VÝPLŇ SPAR ASFALTEM</t>
  </si>
  <si>
    <t>Výplň spár zálivkou komunikace: 3*2+2,5*2+0,5*4=13,000 [A]</t>
  </si>
  <si>
    <t>položka zahrnuje: 
- dodávku předepsaného materiálu 
- vyčištění a výplň spar tímto materiálem</t>
  </si>
  <si>
    <t>Potrubí</t>
  </si>
  <si>
    <t>89911Q</t>
  </si>
  <si>
    <t>POKLOP PRO ZÁDLAŽBU B125</t>
  </si>
  <si>
    <t>Úprava poklopu kanalizační šachty v souladu s požadavky a standardy VAS Třebíč. Způsob úpravy bude v předstihu odsouhlasen se zástupcem VAS Třebíč.</t>
  </si>
  <si>
    <t>Položka zahrnuje dodávku a osazení předepsané mříže včetně rámu</t>
  </si>
  <si>
    <t>89914</t>
  </si>
  <si>
    <t>ŠACHTOVÉ BETONOVÉ SKRUŽE SAMOSTATNÉ</t>
  </si>
  <si>
    <t>Kulatá šachta (kanalizace) - Průměr 600: 1=1,000 [B]</t>
  </si>
  <si>
    <t>- Položka zahrnuje veškerý materiál, výrobky a polotovary, včetně mimostaveništní a vnitrostaveništní dopravy (rovněž přesuny), včetně naložení a složení,případně s uložením.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</si>
  <si>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</si>
  <si>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</si>
  <si>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</si>
  <si>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</si>
  <si>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917211</t>
  </si>
  <si>
    <t>ZÁHONOVÉ OBRUBY Z BETONOVÝCH OBRUBNÍKŮ ŠÍŘ 50MM</t>
  </si>
  <si>
    <t>Obrubníky chodníku: 7=7,000 [A]</t>
  </si>
  <si>
    <t>Položka zahrnuje: 
dodání a pokládku betonových obrubníků o rozměrech předepsaných zadávací dokumentací 
betonové lože i boční betonovou opěrku.</t>
  </si>
  <si>
    <t>917424</t>
  </si>
  <si>
    <t>CHODNÍKOVÉ OBRUBY Z KAMENNÝCH OBRUBNÍKŮ ŠÍŘ 150MM</t>
  </si>
  <si>
    <t>Předpokládá se výzisk 90% stávajících obrubníků a jejich zpětné využití.</t>
  </si>
  <si>
    <t>Obrubníky krajníky: 4=4,000 [A]</t>
  </si>
  <si>
    <t>Položka zahrnuje: 
dodání a pokládku kamenných obrubníků o rozměrech předepsaných zadávací dokumentací 
betonové lože i boční betonovou opěrku.</t>
  </si>
  <si>
    <t>917427</t>
  </si>
  <si>
    <t>CHODNÍKOVÉ OBRUBY Z KAMENNÝCH OBRUBNÍKŮ ŠÍŘ 300MM</t>
  </si>
  <si>
    <t>Obrubníky silniční: 8=8,000 [A]</t>
  </si>
  <si>
    <t>919113</t>
  </si>
  <si>
    <t>ŘEZÁNÍ ASFALTOVÉHO KRYTU VOZOVEK TL DO 150MM</t>
  </si>
  <si>
    <t>Řezání krytu: 3*2+2,5*2=11,000 [A]</t>
  </si>
  <si>
    <t>položka zahrnuje řezání vozovkové vrstvy v předepsané tloušťce, včetně spotřeby vody</t>
  </si>
  <si>
    <t>967118</t>
  </si>
  <si>
    <t>VYBOURÁNÍ ČÁSTÍ KONSTRUKCÍ Z BETON DÍLCŮ S ODVOZEM DO 20KM</t>
  </si>
  <si>
    <t>Demontáž plotových polí: (3*1,5*0,1)*2=0,900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</si>
  <si>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</si>
  <si>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</si>
  <si>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>POPLATKY ZA LIKVIDACŮ ODPADŮ NEKONTAMINOVANÝCH - 17 05 04  VYTĚŽENÉ ZEMINY A HORNINY -  I. TŘÍDA TĚŽITELNOSTI VČETNĚ DOPRAVY</t>
  </si>
  <si>
    <t>Odkop po komunikaci (50%): 6*0,300*1,1*0,5=0,990 [A] 
Odkop pro chodník (50%): 15*0,290*1,1*0,5=2,393 [B] 
Objemová hmotnost: 2,1=2,100 [C] 
(A+B)*C=7,104 [D]</t>
  </si>
  <si>
    <t>Odkop po komunikaci (50%): 6*0,300*1,1*0,5=0,990 [A] 
Odkop pro chodník (50%): 15*0,290*1,1*0,5=2,393 [B] 
Objemová hmotnost: 2,3=2,300 [C] 
(A+B)*C=7,781 [D]</t>
  </si>
  <si>
    <t>R015130</t>
  </si>
  <si>
    <t>POPLATKY ZA LIKVIDACŮ ODPADŮ NEKONTAMINOVANÝCH - 17 03 02  VYBOURANÝ ASFALTOVÝ BETON BEZ DEHTU VČETNĚ DOPRAVY</t>
  </si>
  <si>
    <t>Frézování asfaltového krytu komunikace: 3*0,150=0,450 [A] 
Objemová hmotnost: 2,4=2,400 [B] 
A*B=1,080 [C]</t>
  </si>
  <si>
    <t>Podkladní beton - Dlažební kostky: 3*0,1=0,300 [A] 
Odstraněná dlažba chodníku: 15*0,08=1,200 [B] 
Odstraněné obrubníky chodníku: 7*0,05*0,25=0,088 [C] 
Podkladní beton - Obrubníky chodníku: 7*0,04=0,280 [D] 
Podkladní beton - Silniční obrubníky: 8*0,7*0,1=0,560 [E] 
Podkladní beton - Krajníky: 4*0,550*0,1=0,220 [F] 
Demontáž plotových polí: (3*1,5*0,1)*2=0,900 [G] 
Objemová hmotnost: 2,5=2,500 [H] 
(A+B+C+D+E+F+G)*H=8,870 [I]</t>
  </si>
  <si>
    <t>SO 02</t>
  </si>
  <si>
    <t>Přejezd v km 50,315 (P3863) - Pozemní komunikace</t>
  </si>
  <si>
    <t>Odstranění dlažebních kostek podél obrubníků: 8*0,2=1,600 [A] 
Odstranění dlažebních kostek z odsazení křižovatky: 30*0,2=6,000 [B] 
A+B=7,600 [C]</t>
  </si>
  <si>
    <t>Odstranění dlažebních kostek podél obrubníků: 8*0,1=0,800 [A] 
Odstranění dlažebních kostek z odsazení křižovatky: 30*0,1=3,000 [B] 
Podkladní beton - Dlažební kostky: 8*0,1=0,800 [C] 
Podklad DDK: 30*0,1=3,000 [D] 
Objemová hmotnost (beton, žula): 2,5=2,500 [E] 
Objemová hmotnost (DDK): 2,1=2,100 [F] 
Doprava: 10=10,000 [G] 
(A+B+C)*E*G+D*F*G=178,000 [H]</t>
  </si>
  <si>
    <t>Odstraněná dlažba chodníku: (42+8)*0,08=4,000 [A]</t>
  </si>
  <si>
    <t>Odstraněná dlažba chodníku: (42+8)*0,08=4,000 [A] 
Objemová hmotnost: 2,5=2,500 [B] 
Doprava: 10=10,000 [C] 
A*B*C=100,000 [D]</t>
  </si>
  <si>
    <t>Odstraněné obrubníky chodníku: (21+5)=26,000 [A]</t>
  </si>
  <si>
    <t>Odstraněné obrubníky chodníku: (21+5)*0,05*0,25=0,325 [A] 
Podkladní beton - Obrubníky chodníku: (21+5)*0,04=1,040 [B] 
Objemová hmotnost: 2,5=2,500 [C] 
Doprava: 10=10,000 [D] 
(A+B)*C*D=34,125 [E]</t>
  </si>
  <si>
    <t>Odstranění silničních obrubníků: 25=25,000 [A] 
Odstranění krajníků: 13=13,000 [B] 
A+B=38,000 [C]</t>
  </si>
  <si>
    <t>Odstranění silničních obrubníků: 25*0,300*0,200=1,500 [A] 
Odstranění krajníků: 13*0,150*0,200=0,390 [B] 
Podkladní beton - Silniční obrubníky: 25*0,7*0,1=1,750 [C] 
Podkladní beton - Krajníky: 13*0,550*0,1=0,715 [D] 
Objemová hmotnost: 2,5=2,500 [E] 
Doprava: 10=10,000 [F] 
(A+B+C+D)*E*F=108,875 [G]</t>
  </si>
  <si>
    <t>Frézování asfaltového krytu komunikace: 8*0,150=1,200 [A]</t>
  </si>
  <si>
    <t>Frézování asfaltového krytu komunikace: 8*0,150=1,200 [A] 
Objemová hmotnost: 2,4=2,400 [B] 
Doprava: 10=10,000 [C] 
A*B*C=28,800 [D]</t>
  </si>
  <si>
    <t>Sejmutí ornice v okolí přejezdu: 50*0,1=5,000 [A]</t>
  </si>
  <si>
    <t>Odkop po komunikaci (50%): 8*0,300*1,1*0,5=1,320 [A] 
Odkop pro chodník (50%): 42*0,290*1,1*0,5=6,699 [B] 
A+B=8,019 [C]</t>
  </si>
  <si>
    <t>Odkop po komunikaci (50%): 8*0,300*1,1*0,5=1,320 [A] 
Odkop pro chodník (50%): 42*0,290*1,1*0,5=6,699 [B] 
Doprava: 10=10,000 [C] 
(A+B)*C=80,190 [D]</t>
  </si>
  <si>
    <t>Odkop po komunikaci: 8*0,300*1,1=2,640 [A] 
Odkop pro chodník: 42*0,290*1,1=13,398 [B] 
A+B=16,038 [C]</t>
  </si>
  <si>
    <t>17620</t>
  </si>
  <si>
    <t>VÝPLNĚ ZE ZEMIN BEZ ZHUT</t>
  </si>
  <si>
    <t>Dodání ornice do místa odsazené křižovatky a do místa po odstraněném chodníku.</t>
  </si>
  <si>
    <t>Ornice: (30+8)*0,100=3,800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</si>
  <si>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</si>
  <si>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Zhutnění podloží pod komunikací (50%): 16*0,5=8,000 [A] 
Zhutnění podloží pod chodníkem (50%): 42*0,5=21,000 [B] 
A+B=29,000 [C]</t>
  </si>
  <si>
    <t>Rozprostření ornice v okolí přejezdu: 80=80,000 [A]</t>
  </si>
  <si>
    <t>Zatravnění plochy v okolí přejezdu: 80=80,000 [A]</t>
  </si>
  <si>
    <t>Podklad pod kostky: 8*0,1=0,800 [A]</t>
  </si>
  <si>
    <t>Podklad pod komunikaci ze ŠD: 16*0,300=4,800 [A] 
Podklad pod chodník ze ŠD: 42*0,250=10,500 [B] 
A+B=15,300 [C]</t>
  </si>
  <si>
    <t>Plocha MK: 8=8,000 [A]</t>
  </si>
  <si>
    <t>Plocha MK: 8*2=16,000 [A]</t>
  </si>
  <si>
    <t>Vrstva vozovky: 8*0,04=0,320 [A]</t>
  </si>
  <si>
    <t>Vrstva vozovky: 8*0,06=0,480 [A]</t>
  </si>
  <si>
    <t>Vrstva vozovky: 8*0,05=0,400 [A]</t>
  </si>
  <si>
    <t>Dlažební kostky: 8=8,000 [A]</t>
  </si>
  <si>
    <t>Povrch chodníku: 42=42,000 [A] 
Varovné a signální pásy: 10=10,000 [B] 
A-B=32,000 [C]</t>
  </si>
  <si>
    <t>58261B</t>
  </si>
  <si>
    <t>KRYTY Z BETON DLAŽDIC SE ZÁMKEM BAREV RELIÉF TL 80MM DO LOŽE Z KAM</t>
  </si>
  <si>
    <t>Varovné a signální pásy: 10=10,000 [A]</t>
  </si>
  <si>
    <t>587201</t>
  </si>
  <si>
    <t>PŘEDLÁŽDĚNÍ KRYTU Z VELKÝCH KOSTEK</t>
  </si>
  <si>
    <t>Předláždění po odsazení křižovatky: 5=5,000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</si>
  <si>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</si>
  <si>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Výplň spár zálivkou komunikace: 5,5+9,5+11+7=33,000 [A]</t>
  </si>
  <si>
    <t>914151</t>
  </si>
  <si>
    <t>DOPRAVNÍ ZNAČKY ZÁKLAD VELIKOSTI HLINÍK NEREFLEX - DODÁVKA A MONTÁŽ</t>
  </si>
  <si>
    <t>Dodávka značky A11+E3a: 1+1=2,000 [A]</t>
  </si>
  <si>
    <t>914152</t>
  </si>
  <si>
    <t>DOPRAVNÍ ZNAČKY ZÁKLAD VELIKOSTI HLINÍK NEREFLEX - MONTÁŽ S PŘEMÍST</t>
  </si>
  <si>
    <t>Montáž značky P2+B24a: 1+1=2,000 [A]</t>
  </si>
  <si>
    <t>položka zahrnuje: 
- dopravu demontované značky z dočasné skládky 
- osazení a montáž značky na místě určeném projektem 
- nutnou opravu poškozených částí 
nezahrnuje dodávku značky</t>
  </si>
  <si>
    <t>914153</t>
  </si>
  <si>
    <t>DOPRAVNÍ ZNAČKY ZÁKLADNÍ VELIKOSTI HLINÍKOVÉ NEREFLEXNÍ - DEMONTÁŽ</t>
  </si>
  <si>
    <t>Demontáž značky IP6+2xE1: 1+1+1=3,000 [A] 
Demontáž značky P2+B24a: 1+1=2,000 [B] 
A+B=5,000 [C]</t>
  </si>
  <si>
    <t>Položka zahrnuje odstranění, demontáž a odklizení materiálu s odvozem na předepsané místo</t>
  </si>
  <si>
    <t>914931</t>
  </si>
  <si>
    <t>SLOUPKY A STOJKY DZ Z HLINÍK TRUBEK ZABETON DOD A MONTÁŽ</t>
  </si>
  <si>
    <t>Dodávka značky A11+E3a: 1=1,000 [A]</t>
  </si>
  <si>
    <t>položka zahrnuje: 
- sloupky a upevňovací zařízení včetně jejich osazení (betonová patka, zemní práce)</t>
  </si>
  <si>
    <t>914932</t>
  </si>
  <si>
    <t>SLOUPKY A STOJKY DZ Z HLINÍK TRUBEK ZABETON MONT S PŘESUNEM</t>
  </si>
  <si>
    <t>Montáž značky P2+B24a: 1=1,000 [A]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</si>
  <si>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</si>
  <si>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914933</t>
  </si>
  <si>
    <t>SLOUPKY A STOJKY DZ Z HLINÍK TRUBEK ZABETON DEMONTÁŽ</t>
  </si>
  <si>
    <t>Demontáž sloupku značky P2+B24a: 1=1,000 [A]</t>
  </si>
  <si>
    <t>915111</t>
  </si>
  <si>
    <t>VODOROVNÉ DOPRAVNÍ ZNAČENÍ BARVOU HLADKÉ - DODÁVKA A POKLÁDKA</t>
  </si>
  <si>
    <t>Zřízení podélné čáry V1a: 25*0,125=3,125 [A] 
Zřízení vodící čáry V4: 25*0,125*2=6,250 [B] 
Zřízení příčné čáry V5: 4*0,5*2=4,000 [C] 
A+B+C=13,375 [D]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</si>
  <si>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</si>
  <si>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</si>
  <si>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</si>
  <si>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přechodu pro chodce: 11=11,000 [A]</t>
  </si>
  <si>
    <t>zahrnuje odstranění značení bez ohledu na způsob provedení (zatření, zbroušení) a odklizení vzniklé suti</t>
  </si>
  <si>
    <t>915221</t>
  </si>
  <si>
    <t>VODOR DOPRAV ZNAČ PLASTEM STRUKTURÁLNÍ NEHLUČNÉ - DOD A POKLÁDKA</t>
  </si>
  <si>
    <t>Obrubníky chodníku: 21=21,000 [A]</t>
  </si>
  <si>
    <t>Předpokládá se výzisk 50% stávajících obrubníků a jejich zpětné využití.</t>
  </si>
  <si>
    <t>Obrubníky krajníky: 16=16,000 [A]</t>
  </si>
  <si>
    <t>Obrubníky silniční: 25=25,000 [A]</t>
  </si>
  <si>
    <t>Řezání krytu: 5,5+9,5+11+7=33,000 [A]</t>
  </si>
  <si>
    <t>R9111A1</t>
  </si>
  <si>
    <t>ZÁBRADLÍ SILNIČNÍ S VODOR MADLY - DODÁVKA A MONTÁŽ</t>
  </si>
  <si>
    <t>Ocelové zábrany: 15+6,5+2,5=24,000 [A]</t>
  </si>
  <si>
    <t>položka zahrnuje: 
- dílenskou dokumentaci, včetně technologického předpisu spojování 
- dodání zábradlí včetně předepsané povrchové úpravy 
- osazení sloupků zaberaněním nebo osazením do betonových bloků (včetně betonových bloků a nutných zemních prací) 
- veškerou manipulaci s výkopkem včetně uložení na skládku 
- případné bednění ( trubku) betonové patky v gabionové zdi 
- zřízení montážních a dilatačních spojů 
- veškeré druhy protikorozní ochrany a nátěry konstrukcí 
- ochranná opatření před účinky bludných proudů 
- ochranu před přepětím</t>
  </si>
  <si>
    <t>Odkop po komunikaci (50%): 8*0,300*1,1*0,5=1,320 [A] 
Odkop pro chodník (50%): 42*0,290*1,1*0,5=6,699 [B] 
Hloubení základů zábradlí (50%): (0,3*0,3*0,8)*18*0,5=0,648 [C] 
Podklad DDK: 30*0,1=3,000 [D] 
Objemová hmotnost: 2,1=2,100 [E] 
(A+B+C+D)*E=24,501 [F]</t>
  </si>
  <si>
    <t>Odkop po komunikaci (50%): 8*0,300*1,1*0,5=1,320 [A] 
Odkop pro chodník (50%): 42*0,290*1,1*0,5=6,699 [B] 
Hloubení základů zábradlí (50%): (0,3*0,3*0,8)*18*0,5=0,648 [C] 
Objemová hmotnost: 2,3=2,300 [D] 
(A+B+C)*D=19,934 [E]</t>
  </si>
  <si>
    <t>Frézování asfaltového krytu komunikace: 8*0,150=1,200 [A] 
Objemová hmotnost: 2,4=2,400 [B] 
A*B=2,880 [C]</t>
  </si>
  <si>
    <t>Podkladní beton - Dlažební kostky: 8*0,1=0,800 [A] 
Odstraněná dlažba chodníku: (42+8)*0,08=4,000 [B] 
Odstraněné obrubníky chodníku: (21+5)*0,05*0,25=0,325 [C] 
Podkladní beton - Obrubníky chodníku: (21+5)*0,04=1,040 [D] 
Podkladní beton - Silniční obrubníky: 25*0,7*0,1=1,750 [E] 
Podkladní beton - Krajníky: 13*0,550*0,1=0,715 [F] 
Objemová hmotnost: 2,5=2,500 [G] 
(A+B+C+D+E+F)*G=21,575 [H]</t>
  </si>
  <si>
    <t>SO 03</t>
  </si>
  <si>
    <t>Přejezd v km 50,530 (P3864) - Železniční svršek</t>
  </si>
  <si>
    <t>029111</t>
  </si>
  <si>
    <t>OSTATNÍ POŽADAVKY - GEODETICKÉ ZAMĚŘENÍ - DÉLKOVÉ</t>
  </si>
  <si>
    <t>HM</t>
  </si>
  <si>
    <t>Během stavby 1x: 2,5=2,500 [A]</t>
  </si>
  <si>
    <t>R027212</t>
  </si>
  <si>
    <t>POM PRÁCE ZAJIŠŤ REGUL DOPRAVY - VÝLUKY NA ELEKTRIF TRATI</t>
  </si>
  <si>
    <t>Pomocné práce při následné úpravě GPK.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</si>
  <si>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</si>
  <si>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</si>
  <si>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</si>
  <si>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</si>
  <si>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</si>
  <si>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</si>
  <si>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</si>
  <si>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512550</t>
  </si>
  <si>
    <t>KOLEJOVÉ LOŽE - ZŘÍZENÍ Z KAMENIVA HRUBÉHO DRCENÉHO (ŠTĚRK)</t>
  </si>
  <si>
    <t>Zřízení nového KL: 24*2,2=52,800 [A] 
Zřízení stezek: 24*0,5=12,000 [B] 
A+B=64,800 [C]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</si>
  <si>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</si>
  <si>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</si>
  <si>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</si>
  <si>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Doplnění KL při úpravě GPK: 250*0,5=125,000 [A] 
Doplnění KL při následné úpravě GPK: 150*0,2=30,000 [B] 
A+B=155,000 [C]</t>
  </si>
  <si>
    <t>528152</t>
  </si>
  <si>
    <t>KOLEJ 49 E1, ROZD. "C", BEZSTYKOVÁ, PR. BET. BEZPODKLADNICOVÝ, UP. PRUŽNÉ</t>
  </si>
  <si>
    <t>Zřízení nového KR kolem přejezdu: 10,2=10,200 [A]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</si>
  <si>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</si>
  <si>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528352</t>
  </si>
  <si>
    <t>KOLEJ 49 E1, ROZD. "U", BEZSTYKOVÁ, PR. BET. BEZPODKLADNICOVÝ, UP. PRUŽNÉ</t>
  </si>
  <si>
    <t>Zřízení nového KR v místě přejezdu: 13,8=13,800 [A]</t>
  </si>
  <si>
    <t>542121</t>
  </si>
  <si>
    <t>SMĚROVÉ A VÝŠKOVÉ VYROVNÁNÍ KOLEJE NA PRAŽCÍCH BETONOVÝCH DO 0,05 M</t>
  </si>
  <si>
    <t>Úprava GPK: 250=250,000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</si>
  <si>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</si>
  <si>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542312</t>
  </si>
  <si>
    <t>NÁSLEDNÁ ÚPRAVA SMĚROVÉHO A VÝŠKOVÉHO USPOŘÁDÁNÍ KOLEJE - PRAŽCE BETONOVÉ</t>
  </si>
  <si>
    <t>Následná úprava GPK: 150=150,000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</si>
  <si>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</si>
  <si>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543331</t>
  </si>
  <si>
    <t>VÝMĚNA KOLEJNICE 49 E1 JEDNOTLIVĚ</t>
  </si>
  <si>
    <t>Výměna kolejnic mimo výměnu KR: (47-24)*2=46,000 [A]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</si>
  <si>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X 
3. Způsob měření: 
Měří se délka kolejnice v metech délkových.</t>
  </si>
  <si>
    <t>545121</t>
  </si>
  <si>
    <t>SVAR KOLEJNIC (STEJNÉHO TVARU) 49 E1, T JEDNOTLIVĚ</t>
  </si>
  <si>
    <t>Svar kolejnic po zřízení nového KR a výměně kolejnic: 4*2=8,000 [A]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</si>
  <si>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</si>
  <si>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549311</t>
  </si>
  <si>
    <t>ZRUŠENÍ A ZNOVUZŘÍZENÍ BEZSTYKOVÉ KOLEJE NA NEDEMONTOVANÝCH ÚSECÍCH V KOLEJI</t>
  </si>
  <si>
    <t>Povolení upevňovadel: 50+50=100,000 [A]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</si>
  <si>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</si>
  <si>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</si>
  <si>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</si>
  <si>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Dělení kolejnic při demontáži KR: 2*2=4,000 [A]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</si>
  <si>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</si>
  <si>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R549220</t>
  </si>
  <si>
    <t>PRAŽCOVÁ KOTVA VE STÁVAJÍCÍ KOLEJI - ZPĚTNÁ MONTÁŽ DEMONTOVANÝCH KOTEV</t>
  </si>
  <si>
    <t>Odhrabání štěrku v okolí pražcových kotev pro účely úpravy GPK.</t>
  </si>
  <si>
    <t>Počet kotev: 44=44,000 [A]</t>
  </si>
  <si>
    <t>1. Položka obsahuje:     
 – montáž pražcové kotvy     
 – odhrabání štěrku v místě zabudování pražcové kotvy bez ohledu na ulehlost     
 – po dokončení montáže navrácení štěrku na původní místo a uvedení koleje do normového stavu     
 – příplatky za ztížené podmínky při práci v koleji, např. překážky po stranách koleje, práci v tunelu ap.     
2. Položka neobsahuje:     
 – dodávku pražcové kotvy     
3. Způsob měření:     
Udává se počet kusů kompletní konstrukce nebo práce.</t>
  </si>
  <si>
    <t>Přidružená stavební výroba</t>
  </si>
  <si>
    <t>75C917</t>
  </si>
  <si>
    <t>SNÍMAČ POČÍTAČE NÁPRAV - MONTÁŽ</t>
  </si>
  <si>
    <t>Zpětná montáž počítače náprav: 2=2,000 [A]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</si>
  <si>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</si>
  <si>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</si>
  <si>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</si>
  <si>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Demontáž počítače náprav: 2=2,000 [A]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</si>
  <si>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</si>
  <si>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921930</t>
  </si>
  <si>
    <t>ANTIKOROZNÍ PROVEDENÍ UPEVŇOVADEL A JINÉHO DROBNÉHO KOLEJIVA</t>
  </si>
  <si>
    <t>Antikorozní provedení v přejezdu: 13,2=13,200 [A]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</si>
  <si>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</si>
  <si>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925120</t>
  </si>
  <si>
    <t>DRÁŽNÍ STEZKY Z DRTI TL. PŘES 50 MM</t>
  </si>
  <si>
    <t>Drážní stezky: 12*(1,3+1,3)=31,200 [A]</t>
  </si>
  <si>
    <t>1. Položka obsahuje: 
 – kompletní provedení konstrukce s dodáním materiálu 
 – urovnání povrchu do předepsaného tvaru, případně i ruční hutnění a výplň nerovností a prohlubní 
 – zhutnění na předepsanou míru bez ohledu na způsob provádění 
 – příplatky za ztížené podmínky vyskytující se při zřízení drážních stezek, např. za překážky na straně koleje ap. 
2. Položka neobsahuje: 
 – výplň pod drážní stezkou mezi kolejovým ložem sousedních kolejí, nacení se položkami ve sd 51 
3. Způsob měření: 
Měří se horní pochozí plocha bez ohledu na tvar dosypávek pod drážní stezkou.</t>
  </si>
  <si>
    <t>965010</t>
  </si>
  <si>
    <t>ODSTRANĚNÍ KOLEJOVÉHO LOŽE A DRÁŽNÍCH STEZEK</t>
  </si>
  <si>
    <t>Odstranění KL: 24*2,2=52,800 [A] 
Odstranění stezek: 24*1=24,000 [B] 
A+B=76,800 [C]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</si>
  <si>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</si>
  <si>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965021</t>
  </si>
  <si>
    <t>ODSTRANĚNÍ KOLEJOVÉHO LOŽE A DRÁŽNÍCH STEZEK - ODVOZ NA SKLÁDKU</t>
  </si>
  <si>
    <t>Odstranění KL: 24*2,2=52,800 [A] 
Odstranění stezek: 24*1=24,000 [B] 
Doprava: 10=10,000 [C] 
(A+B)*C=768,000 [D]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</si>
  <si>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</si>
  <si>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965114</t>
  </si>
  <si>
    <t>DEMONTÁŽ KOLEJE NA BETONOVÝCH PRAŽCÍCH ROZEBRÁNÍM DO SOUČÁSTÍ</t>
  </si>
  <si>
    <t>Demontáž KR kolem přejezdu: 12=12,000 [A]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</si>
  <si>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jednotlivých součástí a jejich hrubé očištění 
 – naložení vybouraného materiálu na dopravní prostředek 
 – příplatky za ztížené podmínky při práci v kolejišti, např. za překážky na straně koleje apod. 
2. Položka neobsahuje: 
 – odvoz vybouraného materiálu na montážní základnu nebo na likvidaci 
 – poplatky za likvidaci odpadů, nacení se položkami ze ssd 0 
3. Způsob měření: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</si>
  <si>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</si>
  <si>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</si>
  <si>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Demontáž KR: 12=12,000 [A] 
Hmotnost: 0,600=0,600 [B] 
Doprava: 10=10,000 [C] 
A*B*C=72,000 [D]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</si>
  <si>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</si>
  <si>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</si>
  <si>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</si>
  <si>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Demontáž KR v místě přejezdu: 12=12,000 [A]</t>
  </si>
  <si>
    <t>965126</t>
  </si>
  <si>
    <t>DEMONTÁŽ KOLEJE NA DŘEVĚNÝCH PRAŽCÍCH - ODVOZ ROZEBRANÝCH SOUČÁSTÍ (Z MÍSTA DEMONTÁŽE NEBO Z MONTÁŽNÍ ZÁKLADNY) K LIKVIDACI</t>
  </si>
  <si>
    <t>Demontáž KR: 12=12,000 [A] 
Hmotnost: 0,300=0,300 [B] 
Doprava: 80=80,000 [C] 
A*B*C=288,000 [D]</t>
  </si>
  <si>
    <t>R965311</t>
  </si>
  <si>
    <t>ROZEBRÁNÍ A MONTÁŽ PŘEJEZDU PŘI 3.PODBITÍ</t>
  </si>
  <si>
    <t>Nová přejezdová konstrukce: 13,2*3,6*2=95,040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</si>
  <si>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</si>
  <si>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R015150</t>
  </si>
  <si>
    <t>POPLATKY ZA LIKVIDACŮ ODPADŮ NEKONTAMINOVANÝCH - 17 05 08  ŠTĚRK Z KOLEJIŠTĚ (ODPAD PO RECYKLACI) VČETNĚ DOPRAVY</t>
  </si>
  <si>
    <t>Odstranění KL: 24*2,2=52,800 [A] 
Odstranění stezek: 24*1=24,000 [B] 
Objemová hmotnost: 1,8=1,800 [C] 
(A+B)*C=138,240 [D]</t>
  </si>
  <si>
    <t>R015210</t>
  </si>
  <si>
    <t>POPLATKY ZA LIKVIDACŮ ODPADŮ NEKONTAMINOVANÝCH - 17 01 01  ŽELEZNIČNÍ PRAŽCE BETONOVÉ VČETNĚ DOPRAVY</t>
  </si>
  <si>
    <t>Betonové pražce ks: 18=18,000 [A] 
Hmotnost pražce: 0,270=0,270 [B] 
A*B=4,860 [C]</t>
  </si>
  <si>
    <t>R015250</t>
  </si>
  <si>
    <t>POPLATKY ZA LIKVIDACŮ ODPADŮ NEKONTAMINOVANÝCH - 17 02 03  POLYETYLÉNOVÉ PODLOŽKY (ŽEL. SVRŠEK) VČETNĚ DOPRAVY</t>
  </si>
  <si>
    <t>Počet podložek x hmotnost: 36*2*0,000160=0,012 [A]</t>
  </si>
  <si>
    <t>R015260</t>
  </si>
  <si>
    <t>POPLATKY ZA LIKVIDACŮ ODPADŮ NEKONTAMINOVANÝCH - 07 02 99  PRYŽOVÉ PODLOŽKY (ŽEL. SVRŠEK) VČETNĚ DOPRAVY</t>
  </si>
  <si>
    <t>R015520</t>
  </si>
  <si>
    <t>POPLATKY ZA LIKVIDACŮ ODPADŮ NEBEZPEČNÝCH - 17 02 04*  ŽELEZNIČNÍ PRAŽCE DŘEVĚNÉ VČETNĚ DOPRAVY</t>
  </si>
  <si>
    <t>Betonové pražce ks: 18=18,000 [A] 
Hmotnost pražce: 0,080=0,080 [B] 
A*B=1,440 [C]</t>
  </si>
  <si>
    <t>SO 04</t>
  </si>
  <si>
    <t>Přejezd v km 50,530 (P3864) - Železniční spodek</t>
  </si>
  <si>
    <t>Vzorkování vytěžené zeminy dle vyhlášky č. 294/2005 Sb, s předpokladem 1 ks / 1000 t.</t>
  </si>
  <si>
    <t>Během stavby 1=1,000 [A] 
Následná úprava GPK 1=1,000 [B] 
A+B=2,000 [C]</t>
  </si>
  <si>
    <t>Počet ks: 4=4,000 [A]</t>
  </si>
  <si>
    <t>R02742</t>
  </si>
  <si>
    <t>PROVIZORNÍ LÁVKY A PŘECHODY PŘES KOLEJ</t>
  </si>
  <si>
    <t>Provizorní přechody: 1=1,000 [A]</t>
  </si>
  <si>
    <t>R03730</t>
  </si>
  <si>
    <t>POMOC PRÁCE ZAJIŠŤ NEBO ZŘÍZ OCHRANU INŽENÝRSKÝCH SÍTÍ - PŘELOŽKA</t>
  </si>
  <si>
    <t>Pomocné práce při ochraně kabelových tras stávajících inženýrských sítí. Případná směrová a výšková úprava trasy kabelu při pracích na železničním spodku.</t>
  </si>
  <si>
    <t>Stávající inženýrské sítě: 80=80,000 [A]</t>
  </si>
  <si>
    <t>zahrnuje objednatelem povolené náklady na požadovaná zařízení zhotovitele</t>
  </si>
  <si>
    <t>Sejmutí ornice v okolí přejezdu: 60*0,1=6,000 [A]</t>
  </si>
  <si>
    <t>Odkop pro ZKPP (50%): (24*6,2*0,5)*0,5*1,1=40,920 [A]</t>
  </si>
  <si>
    <t>Odkop pro ZKPP (50%): (24*6,2*0,5)*0,5*1,1=40,920 [A] 
Doprava: 10=10,000 [B] 
A*B=409,200 [C]</t>
  </si>
  <si>
    <t>13273A</t>
  </si>
  <si>
    <t>HLOUBENÍ RÝH ŠÍŘ DO 2M PAŽ I NEPAŽ TŘ. I - BEZ DOPRAVY</t>
  </si>
  <si>
    <t>Výkop rýh pro trativodní potrubí (50%): (24*0,5*0,5)*0,5=3,000 [A] 
Výkop rýh pro svodné potrubí (50%): (5*0,6*1,5)*0,5=2,250 [B] 
Výkop pro chráničky a kabelové žlaby: 
Chráničky PS 02 pod silnicí (50%): 4*(12,5*0,5*1,2)*0,5=15,000 [C] 
Chráničky PS 02 pod kolejí (50%): 2*(10*0,5*1,2)*0,5=6,000 [D] 
Chránička CETIN (50%): (19*0,6*1)=11,400 [E] 
Chránička EON (50%): 4*(6,2*0,5*1,2+5,8*0,5*2)*0,5=19,040 [F] 
A+B+C+D+E+F=56,690 [G]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</si>
  <si>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</si>
  <si>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13273B</t>
  </si>
  <si>
    <t>HLOUBENÍ RÝH ŠÍŘ DO 2M PAŽ I NEPAŽ TŘ. I - DOPRAVA</t>
  </si>
  <si>
    <t>Výkop rýh pro trativodní potrubí (50%): (24*0,5*0,5)*0,5=3,000 [A] 
Výkop rýh pro svodné potrubí (50%): (5*0,6*1,5)*0,5=2,250 [B] 
Výkop pro chráničky a kabelové žlaby: 
Chráničky PS 02 pod silnicí (50%): 4*(12,5*0,5*1,2)*0,5=15,000 [C] 
Chráničky PS 02 pod kolejí (50%): 2*(10*0,5*1,2)*0,5=6,000 [D] 
Chránička CETIN (50%): (19*0,6*1)=11,400 [E] 
Chránička EON (50%): 4*(6,2*0,5*1,2+5,8*0,5*2)*0,5=19,040 [F] 
Doprava: 10=10,000 [G] 
(A+B+C+D+E+F)*G=566,900 [H]</t>
  </si>
  <si>
    <t>13283A</t>
  </si>
  <si>
    <t>HLOUBENÍ RÝH ŠÍŘ DO 2M PAŽ I NEPAŽ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</si>
  <si>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</si>
  <si>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13283B</t>
  </si>
  <si>
    <t>HLOUBENÍ RÝH ŠÍŘ DO 2M PAŽ I NEPAŽ TŘ. II - DOPRAVA</t>
  </si>
  <si>
    <t>13373A</t>
  </si>
  <si>
    <t>HLOUBENÍ ŠACHET ZAPAŽ I NEPAŽ TŘ. I - BEZ DOPRAVY</t>
  </si>
  <si>
    <t>Výkop pro Š1 (50%): (0,4*0,4*1,9)*0,5=0,152 [A] 
Výkop pro Š2 (50%): (0,8*0,8*2,2)*0,5=0,704 [B] 
Výkop pro Š3 (50%): (0,4*0,4*1,7)*0,5=0,136 [C] 
A+B+C=0,992 [D]</t>
  </si>
  <si>
    <t>13373B</t>
  </si>
  <si>
    <t>HLOUBENÍ ŠACHET ZAPAŽ I NEPAŽ TŘ. I - DOPRAVA</t>
  </si>
  <si>
    <t>Výkop pro Š1 (50%): (0,4*0,4*1,9)*0,5=0,152 [A] 
Výkop pro Š2 (50%): (0,8*0,8*2,2)*0,5=0,704 [B] 
Výkop pro Š3 (50%): (0,4*0,4*1,7)*0,5=0,136 [C] 
Doprava: 10=10,000 [D] 
(A+B+C)*D=9,920 [E]</t>
  </si>
  <si>
    <t>13383A</t>
  </si>
  <si>
    <t>HLOUBENÍ ŠACHET ZAPAŽ I NEPAŽ TŘ. II - BEZ DOPRAVY</t>
  </si>
  <si>
    <t>13383B</t>
  </si>
  <si>
    <t>HLOUBENÍ ŠACHET ZAPAŽ I NEPAŽ TŘ. II - DOPRAVA</t>
  </si>
  <si>
    <t>Odkop pro ZKPP: 81,840=81,840 [A] 
Hloubení rýh: 113,380=113,380 [B] 
Hloubení šachet: 1,984=1,984 [C] 
A+B+C=197,204 [D]</t>
  </si>
  <si>
    <t>Zhutnění podloží pod ZKPP (50%): (24*6,2)*0,5=74,400 [A]</t>
  </si>
  <si>
    <t>Rozprostření ornice v okolí přejezdu: 60=60,000 [A]</t>
  </si>
  <si>
    <t>Zatravnění plochy v okolí přejezdu: 60=60,000 [A]</t>
  </si>
  <si>
    <t>Základy</t>
  </si>
  <si>
    <t>21197</t>
  </si>
  <si>
    <t>OPLÁŠTĚNÍ ODVODŇOVACÍCH ŽEBER Z GEOTEXTILIE</t>
  </si>
  <si>
    <t>Opláštění trativodního potrubí: 24*(1+0,5+0,7)=52,800 [A]</t>
  </si>
  <si>
    <t>položka zahrnuje dodávku předepsané geotextilie, mimostaveništní a vnitrostaveništní dopravu a její uložení včetně potřebných přesahů (nezapočítávají se do výměry)</t>
  </si>
  <si>
    <t>451312</t>
  </si>
  <si>
    <t>PODKLADNÍ A VÝPLŇOVÉ VRSTVY Z PROSTÉHO BETONU C12/15</t>
  </si>
  <si>
    <t>Podklad pod trativodní potrubí: 12*0,5*0,05=0,300 [A] 
Podklad pod svodné potrubí: 5*0,5*0,05=0,125 [B] 
A+B=0,425 [C]</t>
  </si>
  <si>
    <t>45152</t>
  </si>
  <si>
    <t>PODKLADNÍ A VÝPLŇOVÉ VRSTVY Z KAMENIVA DRCENÉHO</t>
  </si>
  <si>
    <t>Lože a zásyp - Trativodní potrubí: 24*0,5*0,5=6,000 [A] 
Lože a zásyp - Svodné potrubí: 5*0,6*1,5=4,500 [B] 
Lože a zásyp - Chráničky PS 02 pod silnicí: 4*(12,5*0,5*1,2)=30,000 [C] 
Lože a zásyp - Chráničky PS 02 pod kolejí: 2*(10*0,5*1,2)=12,000 [D] 
Lože a zásyp - Chránička CETIN: 19*0,6*1=11,400 [E] 
Lože a zásyp - Chránička EON: 4*(6,2*0,5*1,2+5,8*0,5*2)=38,080 [F] 
A+B+C+D+E+F=101,980 [G]</t>
  </si>
  <si>
    <t>501101</t>
  </si>
  <si>
    <t>ZŘÍZENÍ KONSTRUKČNÍ VRSTVY TĚLESA ŽELEZNIČNÍHO SPODKU ZE ŠTĚRKODRTI NOVÉ</t>
  </si>
  <si>
    <t>ZKPP: 24*6,2*0,5=74,400 [A]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</si>
  <si>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</si>
  <si>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ZKPP: 24*6,2=148,800 [A]</t>
  </si>
  <si>
    <t>Zpevnění plochy před RD: 3*0,2=0,600 [A]</t>
  </si>
  <si>
    <t>702113</t>
  </si>
  <si>
    <t>KABELOVÝ ŽLAB ZEMNÍ VČETNĚ KRYTU SVĚTLÉ ŠÍŘKY PŘES 250 MM</t>
  </si>
  <si>
    <t>Kabelový žlab CETIN: 19=19,000 [A]</t>
  </si>
  <si>
    <t>87434</t>
  </si>
  <si>
    <t>POTRUBÍ Z TRUB PLASTOVÝCH ODPADNÍCH DN DO 200MM</t>
  </si>
  <si>
    <t>Svodné potrubí: 5=5,000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</si>
  <si>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</si>
  <si>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875332</t>
  </si>
  <si>
    <t>POTRUBÍ DREN Z TRUB PLAST DN DO 150MM DĚROVANÝCH</t>
  </si>
  <si>
    <t>Trativodní potrubí: 24=24,000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</si>
  <si>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</si>
  <si>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87634</t>
  </si>
  <si>
    <t>CHRÁNIČKY Z TRUB PLASTOVÝCH DN DO 200MM</t>
  </si>
  <si>
    <t>Chráničky PS 02 pod kolejí: 2*10=20,000 [A] 
Chráničky PS 02 pod MK: 4*12,5=50,000 [B] 
A+B=70,000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</si>
  <si>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</si>
  <si>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87644</t>
  </si>
  <si>
    <t>CHRÁNIČKY Z TRUB PLASTOVÝCH DN DO 250MM</t>
  </si>
  <si>
    <t>Chráničky pro EON DN 200: 4*(12)=48,000 [A]</t>
  </si>
  <si>
    <t>894846</t>
  </si>
  <si>
    <t>ŠACHTY KANALIZAČNÍ PLASTOVÉ D 400MM</t>
  </si>
  <si>
    <t>Šachta Šk1, Šk3: 2=2,000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</si>
  <si>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</si>
  <si>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89486</t>
  </si>
  <si>
    <t>ŠACHTY KANALIZAČNÍ PLASTOVÉ D 800MM</t>
  </si>
  <si>
    <t>Šachty Š2: 1=1,000 [A]</t>
  </si>
  <si>
    <t>R89944</t>
  </si>
  <si>
    <t>VÝŘEZ, VÝSEK, ÚTES NA POTRUBÍ DN DO 200MM - NAPOJENÍ DO KANALIZAČNÍ ŠACHTY</t>
  </si>
  <si>
    <t>Napojení svodného potrubí DN200 do stávající betonové kanalizační šachty v souladu s požadavky a standardy VAS Třebíč. Způsob napojení bude v předstihu odsouhlasen se zástupcem VAS Třebíč.</t>
  </si>
  <si>
    <t>Napojení potrubí: 1=1,000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</si>
  <si>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</si>
  <si>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Odkop pro ZKPP (50%): 81,840*0,5=40,920 [A] 
Hloubení rýh (50%): 113,380*0,5=56,690 [B] 
Hloubení šachet (50%): 1,984*0,5=0,992 [C] 
Objemová hmotnost: 2,1=2,100 [D] 
(A+B+C)*D=207,064 [E]</t>
  </si>
  <si>
    <t>Odkop pro ZKPP (50%): 81,840*0,5=40,920 [A] 
Hloubení rýh (50%): 113,380*0,5=56,690 [B] 
Hloubení šachet (50%): 1,984*0,5=0,992 [C] 
Objemová hmotnost: 2,3=2,300 [D] 
(A+B+C)*D=226,785 [E]</t>
  </si>
  <si>
    <t>SO 05</t>
  </si>
  <si>
    <t>Přejezd v km 50,530 (P3864) - Železniční přejezd</t>
  </si>
  <si>
    <t>Odstraněná dlažba chodníku: 25*0,08=2,000 [A]</t>
  </si>
  <si>
    <t>Odstraněná dlažba chodníku: 25*0,08=2,000 [A] 
Objemová hmotnost: 2,5=2,500 [B] 
Doprava: 10=10,000 [C] 
A*B*C=50,000 [D]</t>
  </si>
  <si>
    <t>Odstraněné obrubníky - Zahradní: 14=14,000 [A] 
Odstraněné obrubníky - Silniční: 14=14,000 [B]</t>
  </si>
  <si>
    <t>Odstraněné obrubníky - Zahradní: 14*0,05*0,25=0,175 [A] 
Odstraněné obrubníky - Silniční: 14*0,15*0,25=0,525 [B] 
Podkladní beton - Zahradní obrubníky: 14*0,04=0,560 [C] 
Podkladní beton - Silniční obrubníky: 14*0,06=0,840 [D] 
Objemová hmotnost: 2,5=2,500 [E] 
Doprava: 10=10,000 [F] 
(A+B+C+D)*E*F=52,500 [G]</t>
  </si>
  <si>
    <t>Frézování asfaltového krytu komunikace: 55*0,150=8,250 [A]</t>
  </si>
  <si>
    <t>Frézování asfaltového krytu komunikace: 55*0,150=8,250 [A] 
Objemová hmotnost: 2,4=2,400 [B] 
Doprava: 10=10,000 [C] 
A*B*C=198,000 [D]</t>
  </si>
  <si>
    <t>Odkop po komunikaci (50%): 55*0,300*1,1*0,5=9,075 [A] 
Odkop pro chodník (50%): 25*0,290*1,1*0,5=3,988 [B] 
A+B=13,063 [C]</t>
  </si>
  <si>
    <t>Odkop po komunikaci (50%): 55*0,300*1,1*0,5=9,075 [A] 
Odkop pro chodník (50%): 25*0,290*1,1*0,5=3,988 [B] 
Doprava: 10=10,000 [C] 
(A+B)*C=130,630 [D]</t>
  </si>
  <si>
    <t>Odkop po komunikaci: 55*0,300*1,1=18,150 [A] 
Odkop pro chodník: 25*0,290*1,1=7,975 [B] 
A+B=26,125 [C]</t>
  </si>
  <si>
    <t>Zhutnění podloží pod komunikací (50%): 45*0,5=22,500 [A] 
Zhutnění podloží pod chodníkem (50%): 20*0,5=10,000 [B] 
A+B=32,500 [C]</t>
  </si>
  <si>
    <t>451325</t>
  </si>
  <si>
    <t>PODKL A VÝPLŇ VRSTVY ZE ŽELEZOBET DO C30/37</t>
  </si>
  <si>
    <t>Beton pod závěrnou zídku: (13,2+12)*0,4*0,55=5,544 [A]</t>
  </si>
  <si>
    <t>Podklad pod komunikaci ze ŠD: 45*0,3=13,500 [A] 
Podklad pod chodník ze ŠD: 20*0,25=5,000 [B] 
A+B=18,500 [C]</t>
  </si>
  <si>
    <t>Plocha MK: 45=45,000 [A]</t>
  </si>
  <si>
    <t>Plocha MK: 45*2=90,000 [A]</t>
  </si>
  <si>
    <t>Vrstva vozovky: 45*0,04=1,800 [A]</t>
  </si>
  <si>
    <t>Vrstva vozovky: 45*0,06=2,700 [A]</t>
  </si>
  <si>
    <t>Vrstva vozovky: 45*0,05=2,250 [A]</t>
  </si>
  <si>
    <t>Povrch chodníku: 20=20,000 [A]</t>
  </si>
  <si>
    <t>Výplň spár zálivkou komunikace: 8,5*2=17,000 [A]</t>
  </si>
  <si>
    <t>Obrubníky zahradní: 12=12,000 [A]</t>
  </si>
  <si>
    <t>917224</t>
  </si>
  <si>
    <t>SILNIČNÍ A CHODNÍKOVÉ OBRUBY Z BETONOVÝCH OBRUBNÍKŮ ŠÍŘ 150MM</t>
  </si>
  <si>
    <t>Obrubníky silniční: 12=12,000 [A]</t>
  </si>
  <si>
    <t>Proříznutí asfaltového krytu: 8,5*2=17,000 [A]</t>
  </si>
  <si>
    <t>921311</t>
  </si>
  <si>
    <t>ŽELEZNIČNÍ PŘEJEZD ŽELEZOBETONOVÝ S NOSIČI</t>
  </si>
  <si>
    <t>Nová přejezdová konstrukce: 13,2*3,6=47,520 [A]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</si>
  <si>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</si>
  <si>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</si>
  <si>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</si>
  <si>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Rozebrání stávajícího přejezdu: 12*3,6=43,200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</si>
  <si>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</si>
  <si>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</si>
  <si>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</si>
  <si>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Odvoz přejezdu na skládku: 12*3,6*0,15=6,480 [A] 
Objemová hmotnost: 2,5=2,500 [B] 
Doprava: 10=10,000 [C] 
A*B*C=162,000 [D]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</si>
  <si>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</si>
  <si>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Odkop po komunikaci (50%): 55*0,300*1,1*0,5=9,075 [A] 
Odkop pro chodník (50%): 25*0,290*1,1*0,5=3,988 [B] 
Objemová hmotnost: 2,1=2,100 [C] 
(A+B)*C=27,432 [D]</t>
  </si>
  <si>
    <t>Odkop po komunikaci (50%): 55*0,300*1,1*0,5=9,075 [A] 
Odkop pro chodník (50%): 25*0,290*1,1*0,5=3,988 [B] 
Objemová hmotnost: 2,3=2,300 [C] 
(A+B)*C=30,045 [D]</t>
  </si>
  <si>
    <t>Frézování asfaltového krytu komunikace: 55*0,150=8,250 [A] 
Objemová hmotnost: 2,4=2,400 [B] 
A*B=19,800 [C]</t>
  </si>
  <si>
    <t>Odstraněné obrubníky - Zahradní: 14*0,05*0,25=0,175 [A] 
Odstraněné obrubníky - Silniční: 14*0,15*0,25=0,525 [B] 
Podkladní beton - Zahradní obrubníky: 14*0,04=0,560 [C] 
Podkladní beton - Silniční obrubníky: 14*0,06=0,840 [D] 
Odvoz přejezdu na skládku: 12*3,6*0,15=6,480 [E] 
Odstraněná dlažba chodníku: 25*0,08=2,000 [F] 
Objemová hmotnost: 2,5=2,500 [G] 
(A+B+C+D+E+F)*G=26,450 [H]</t>
  </si>
  <si>
    <t>SO 06</t>
  </si>
  <si>
    <t>Přejezd v km 50,530 (P3864) - Pozemní komunikace</t>
  </si>
  <si>
    <t>Odstranění dlažebních kostek z odsazení křižovatky: 10*0,2=2,000 [A]</t>
  </si>
  <si>
    <t>Odstranění dlažebních kostek z odsazení křižovatky: 10*0,1=1,000 [A] 
Podklad DDK: 10*0,1=1,000 [B] 
Objemová hmotnost (žula): 2,5=2,500 [C] 
Objemová hmotnost (DDK): 2,1=2,100 [D] 
Doprava: 10=10,000 [E] 
(A*C*E)+(B*D*E)=46,000 [F]</t>
  </si>
  <si>
    <t>Odstraněná dlažba chodníku: 27*0,08=2,160 [A]</t>
  </si>
  <si>
    <t>Odstraněná dlažba chodníku: 27*0,08=2,160 [A] 
Objemová hmotnost: 2,5=2,500 [B] 
Doprava: 10=10,000 [C] 
A*B*C=54,000 [D]</t>
  </si>
  <si>
    <t>Odstraněné obrubníky - Zahradní: 17=17,000 [A] 
Odstraněné obrubníky - Silniční: 17=17,000 [B]</t>
  </si>
  <si>
    <t>Odstraněné obrubníky - Zahradní: 17*0,05*0,25=0,213 [A] 
Odstraněné obrubníky - Silniční: 17*0,15*0,25=0,638 [B] 
Podkladní beton - Zahradní obrubníky: 17*0,04=0,680 [C] 
Podkladní beton - Silniční obrubníky: 17*0,06=1,020 [D] 
Objemová hmotnost: 2,5=2,500 [E] 
Doprava: 10=10,000 [F] 
(A+B+C+D)*E*F=63,775 [G]</t>
  </si>
  <si>
    <t>Odstranění krajníků: 7=7,000 [A]</t>
  </si>
  <si>
    <t>Odstranění krajníků: 7*0,150*0,200=0,210 [A] 
Podkladní beton - Krajníky: 7*0,550*0,1=0,385 [B] 
Objemová hmotnost: 2,5=2,500 [C] 
Doprava: 10=10,000 [D] 
(A+B)*C*D=14,875 [E]</t>
  </si>
  <si>
    <t>Frézování asfaltového krytu komunikace: 86*0,150=12,900 [A]</t>
  </si>
  <si>
    <t>Frézování asfaltového krytu komunikace: 86*0,150=12,900 [A] 
Objemová hmotnost: 2,4=2,400 [B] 
Doprava: 10=10,000 [C] 
A*B*C=309,600 [D]</t>
  </si>
  <si>
    <t>Odkop po komunikaci (50%): 82*0,300*1,1*0,5=13,530 [A] 
Odkop pro chodník (50%): 31*0,290*1,1*0,5=4,945 [B] 
A+B=18,475 [C]</t>
  </si>
  <si>
    <t>Odkop po komunikaci (50%): 82*0,300*1,1*0,5=13,530 [A] 
Odkop pro chodník (50%): 31*0,290*1,1*0,5=4,945 [B] 
Doprava: 10=10,000 [C] 
(A+B)*C=184,750 [D]</t>
  </si>
  <si>
    <t>Výkop rýh pro svodné potrubí (50%): (8*0,5*1)*0,5=2,000 [A]</t>
  </si>
  <si>
    <t>Výkop rýh pro svodné potrubí (50%): (8*0,5*1)*0,5=2,000 [A] 
Doprava: 10=10,000 [B] 
A*B=20,000 [C]</t>
  </si>
  <si>
    <t>Přesunutí uliční vpusti (50%): (0,6*0,6*2)*2*0,5=0,720 [A]</t>
  </si>
  <si>
    <t>Odkop po komunikaci: 82*0,300*1,1=27,060 [A] 
Odkop pro chodník: 31*0,290*1,1=9,889 [B] 
Výkop rýh pro svodné potrubí: (8*0,5*1)=4,000 [C] 
Přesunutí uliční vpusti: (0,6*0,6*2)*2=1,440 [D] 
A+B+C+D=42,389 [E]</t>
  </si>
  <si>
    <t>Dodání ornice do místa odsazené křižovatky.</t>
  </si>
  <si>
    <t>Ornice: 10*0,100=1,000 [A]</t>
  </si>
  <si>
    <t>Zhutnění podloží pod komunikací (50%): 82*0,5=41,000 [A] 
Zhutnění podloží pod chodníkem (50%): 31*0,5=15,500 [B] 
A+B=56,500 [C]</t>
  </si>
  <si>
    <t>Podklad pod svodné potrubí: 8*0,5*0,05=0,200 [B]</t>
  </si>
  <si>
    <t>Podklad pod kostky: 5*0,1=0,500 [A]</t>
  </si>
  <si>
    <t>Lože a zásyp - Svodné potrubí: 8*0,5*1=4,000 [B]</t>
  </si>
  <si>
    <t>Podklad pod komunikaci ze ŠD: 82*0,3=24,600 [A] 
Podklad pod chodník ze ŠD: 31*0,25=7,750 [B] 
A+B=32,350 [C]</t>
  </si>
  <si>
    <t>Plocha MK: 82=82,000 [A]</t>
  </si>
  <si>
    <t>Plocha MK: 82*2=164,000 [A]</t>
  </si>
  <si>
    <t>57475</t>
  </si>
  <si>
    <t>VOZOVKOVÉ VÝZTUŽNÉ VRSTVY Z GEOMŘÍŽOVINY</t>
  </si>
  <si>
    <t>Výztužné sítě komunikace: 32=32,000 [A]</t>
  </si>
  <si>
    <t>- dodání geomříže v požadované kvalitě a v množství včetně přesahů (přesahy započteny v jednotkové ceně) 
- očištění podkladu 
- pokládka geomříže dle předepsaného technologického předpisu</t>
  </si>
  <si>
    <t>Vrstva vozovky: 82*0,04=3,280 [A]</t>
  </si>
  <si>
    <t>Vrstva vozovky: 82*0,06=4,920 [A]</t>
  </si>
  <si>
    <t>Vrstva vozovky: 82*0,05=4,100 [A]</t>
  </si>
  <si>
    <t>Dlažební kostky: 5=5,000 [A]</t>
  </si>
  <si>
    <t>Povrch chodníku: 31=31,000 [A] 
Varovné a signální pásy: 10=10,000 [B] 
A-B=21,000 [C]</t>
  </si>
  <si>
    <t>Předláždění po odsazení křižovatky: 4=4,000 [A]</t>
  </si>
  <si>
    <t>Výplň spár zálivkou komunikace: 8,5+10+2=20,500 [A]</t>
  </si>
  <si>
    <t>Svodné potrubí z uličních vpustí do stávající kanalizační šachty v souladu s požadavky a standardy VAS Třebíč. Způsob úpravy bude v předstihu odsouhlasen se zástupcem VAS Třebíč.</t>
  </si>
  <si>
    <t>Svodné potrubí: 8=8,000 [A]</t>
  </si>
  <si>
    <t>89712</t>
  </si>
  <si>
    <t>VPUSŤ KANALIZAČNÍ ULIČNÍ KOMPLETNÍ Z BETONOVÝCH DÍLCŮ</t>
  </si>
  <si>
    <t>Nové umístění uliční vpusti v souladu s požadavky a standardy VAS Třebíč. Bude v předstihu odsouhlaseno se zástupcem VAS Třebíč.</t>
  </si>
  <si>
    <t>Nová uliční vpusť: 2=2,000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</si>
  <si>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</si>
  <si>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Kulatá šachta (kanalizace) - Průměr 600: 2=2,000 [B]</t>
  </si>
  <si>
    <t>Úprava povrchových znaků dle projektové dokumentace v souladu s požadavky a standardy VAS Třebíč. Způsob úpravy bude v předstihu odsouhlasen se zástupcem VAS Třebíč.</t>
  </si>
  <si>
    <t>Čtvercový poklop (vodovod) - 600x600: 2=2,000 [A] 
Kulatá šachta (kanalizace) - Průměr 600: 2=2,000 [B] 
A+B=4,000 [C]</t>
  </si>
  <si>
    <t>Napojení potrubí: 2=2,000 [A]</t>
  </si>
  <si>
    <t>Zřízení podélné čáry V1a: 19*0,125=2,375 [A] 
Zřízení vodící čáry V4: 19*0,125*2=4,750 [B] 
Zřízení příčné čáry V5: 4*0,5*2=4,000 [C] 
A+B+C=11,125 [D]</t>
  </si>
  <si>
    <t>Obrubníky zahradní: 20=20,000 [A]</t>
  </si>
  <si>
    <t>Obrubníky silniční: 20=20,000 [A]</t>
  </si>
  <si>
    <t>Obrubníky krajníky: 8=8,000 [A]</t>
  </si>
  <si>
    <t>Proříznutí asfaltového krytu: 8,5+15=23,500 [A]</t>
  </si>
  <si>
    <t>96687</t>
  </si>
  <si>
    <t>VYBOURÁNÍ ULIČNÍCH VPUSTÍ KOMPLETNÍCH</t>
  </si>
  <si>
    <t>Vybourání a přesunutí uliční vpusti do nového umístění. V souladu s požadavky a standardy VAS Třebíč. Způsob úpravy bude v předstihu odsouhlasen se zástupcem VAS Třebíč.</t>
  </si>
  <si>
    <t>Přesunutí uliční vpusti: 2=2,000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</si>
  <si>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</si>
  <si>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Ocelové zábrany: 9+5=14,000 [A]</t>
  </si>
  <si>
    <t>Odkop po komunikaci (50%): 82*0,300*1,1*0,5=13,530 [A] 
Odkop pro chodník (50%): 31*0,290*1,1*0,5=4,945 [B] 
Výkop rýh pro svodné potrubí (50%): (8*0,5*1)*0,5=2,000 [C] 
Podklad DDK: 10*0,1=1,000 [D] 
Hloubení základů zábradlí (50%): (0,3*0,3*0,8)*14*0,5=0,504 [E] 
Objemová hmotnost: 2,1=2,100 [F] 
(A+B+C+D+E)*F=46,156 [G]</t>
  </si>
  <si>
    <t>Odkop po komunikaci (50%): 82*0,300*1,1*0,5=13,530 [A] 
Odkop pro chodník (50%): 31*0,290*1,1*0,5=4,945 [B] 
Výkop rýh pro svodné potrubí (50%): (8*0,5*1)*0,5=2,000 [C] 
Hloubení základů zábradlí (50%): (0,3*0,3*0,8)*14*0,5=0,504 [D] 
Objemová hmotnost: 2,3=2,300 [E] 
(A+B+C+D)*E=48,252 [F]</t>
  </si>
  <si>
    <t>Frézování asfaltového krytu komunikace: 86*0,150=12,900 [A] 
Objemová hmotnost: 2,4=2,400 [B] 
A*B=30,960 [C]</t>
  </si>
  <si>
    <t>Odstraněná dlažba chodníku: 27*0,08=2,160 [A] 
Odstraněné obrubníky - Zahradní: 17*0,05*0,25=0,213 [B] 
Odstraněné obrubníky - Silniční: 17*0,15*0,25=0,638 [C] 
Podkladní beton - Zahradní obrubníky: 17*0,04=0,680 [D] 
Podkladní beton - Silniční obrubníky: 17*0,06=1,020 [E] 
Podkladní beton - Krajníky: 7*0,550*0,1=0,385 [F] 
Objemová hmotnost: 2,5=2,500 [G] 
(A+B+C+D+E+F)*G=12,740 [H]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</si>
  <si>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</si>
  <si>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</si>
  <si>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</si>
  <si>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</si>
  <si>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</si>
  <si>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</si>
  <si>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</si>
  <si>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</si>
  <si>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</si>
  <si>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</si>
  <si>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</si>
  <si>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</si>
  <si>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</si>
  <si>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</si>
  <si>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</si>
  <si>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</si>
  <si>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</si>
  <si>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</si>
  <si>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</si>
  <si>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</si>
  <si>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</si>
  <si>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</si>
  <si>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</si>
  <si>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</si>
  <si>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</si>
  <si>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</si>
  <si>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</si>
  <si>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</si>
  <si>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</si>
  <si>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</si>
  <si>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</si>
  <si>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 v žst. Třebíč. Jedná se o poz. č. 1535/1 o předpokládané ploše 450 m2.</t>
  </si>
  <si>
    <t>VSEOB010</t>
  </si>
  <si>
    <t>Exkurze</t>
  </si>
  <si>
    <t>1x Exkurze</t>
  </si>
  <si>
    <t>v předepsaném rozsahu dle Obchodních podmínek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</si>
</sst>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SUM(C10:C18)</f>
      </c>
      <c s="1"/>
      <c s="1"/>
    </row>
    <row r="7" spans="1:5" ht="12.75" customHeight="1">
      <c r="A7" s="1"/>
      <c s="4" t="s">
        <v>5</v>
      </c>
      <c s="7">
        <f>SUM(E10:E18)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01'!I3</f>
      </c>
      <c s="21">
        <f>'PS 01'!O2</f>
      </c>
      <c s="21">
        <f>C10+D10</f>
      </c>
    </row>
    <row r="11" spans="1:5" ht="12.75" customHeight="1">
      <c r="A11" s="20" t="s">
        <v>567</v>
      </c>
      <c s="20" t="s">
        <v>568</v>
      </c>
      <c s="21">
        <f>'PS 02'!I3</f>
      </c>
      <c s="21">
        <f>'PS 02'!O2</f>
      </c>
      <c s="21">
        <f>C11+D11</f>
      </c>
    </row>
    <row r="12" spans="1:5" ht="12.75" customHeight="1">
      <c r="A12" s="20" t="s">
        <v>575</v>
      </c>
      <c s="20" t="s">
        <v>576</v>
      </c>
      <c s="21">
        <f>'SO 01'!I3</f>
      </c>
      <c s="21">
        <f>'SO 01'!O2</f>
      </c>
      <c s="21">
        <f>C12+D12</f>
      </c>
    </row>
    <row r="13" spans="1:5" ht="12.75" customHeight="1">
      <c r="A13" s="20" t="s">
        <v>746</v>
      </c>
      <c s="20" t="s">
        <v>747</v>
      </c>
      <c s="21">
        <f>'SO 02'!I3</f>
      </c>
      <c s="21">
        <f>'SO 02'!O2</f>
      </c>
      <c s="21">
        <f>C13+D13</f>
      </c>
    </row>
    <row r="14" spans="1:5" ht="12.75" customHeight="1">
      <c r="A14" s="20" t="s">
        <v>832</v>
      </c>
      <c s="20" t="s">
        <v>833</v>
      </c>
      <c s="21">
        <f>'SO 03'!I3</f>
      </c>
      <c s="21">
        <f>'SO 03'!O2</f>
      </c>
      <c s="21">
        <f>C14+D14</f>
      </c>
    </row>
    <row r="15" spans="1:5" ht="12.75" customHeight="1">
      <c r="A15" s="20" t="s">
        <v>948</v>
      </c>
      <c s="20" t="s">
        <v>949</v>
      </c>
      <c s="21">
        <f>'SO 04'!I3</f>
      </c>
      <c s="21">
        <f>'SO 04'!O2</f>
      </c>
      <c s="21">
        <f>C15+D15</f>
      </c>
    </row>
    <row r="16" spans="1:5" ht="12.75" customHeight="1">
      <c r="A16" s="20" t="s">
        <v>1039</v>
      </c>
      <c s="20" t="s">
        <v>1040</v>
      </c>
      <c s="21">
        <f>'SO 05'!I3</f>
      </c>
      <c s="21">
        <f>'SO 05'!O2</f>
      </c>
      <c s="21">
        <f>C16+D16</f>
      </c>
    </row>
    <row r="17" spans="1:5" ht="12.75" customHeight="1">
      <c r="A17" s="20" t="s">
        <v>1083</v>
      </c>
      <c s="20" t="s">
        <v>1084</v>
      </c>
      <c s="21">
        <f>'SO 06'!I3</f>
      </c>
      <c s="21">
        <f>'SO 06'!O2</f>
      </c>
      <c s="21">
        <f>C17+D17</f>
      </c>
    </row>
    <row r="18" spans="1:5" ht="12.75" customHeight="1">
      <c r="A18" s="20" t="s">
        <v>1147</v>
      </c>
      <c s="20" t="s">
        <v>1148</v>
      </c>
      <c s="21">
        <f>'SO 98-98'!I3</f>
      </c>
      <c s="21">
        <f>'SO 98-98'!O2</f>
      </c>
      <c s="21">
        <f>C18+D18</f>
      </c>
    </row>
  </sheetData>
  <sheetProtection password="C0DF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1147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1147</v>
      </c>
      <c s="6"/>
      <c s="18" t="s">
        <v>1148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1149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1150</v>
      </c>
      <c s="25" t="s">
        <v>50</v>
      </c>
      <c s="30" t="s">
        <v>1151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1152</v>
      </c>
    </row>
    <row r="11" spans="1:5" ht="12.75">
      <c r="A11" s="37" t="s">
        <v>51</v>
      </c>
      <c r="E11" s="38" t="s">
        <v>1153</v>
      </c>
    </row>
    <row r="12" spans="1:5" ht="89.25">
      <c r="A12" t="s">
        <v>52</v>
      </c>
      <c r="E12" s="36" t="s">
        <v>1154</v>
      </c>
    </row>
    <row r="13" spans="1:16" ht="12.75">
      <c r="A13" s="25" t="s">
        <v>45</v>
      </c>
      <c s="29" t="s">
        <v>23</v>
      </c>
      <c s="29" t="s">
        <v>1155</v>
      </c>
      <c s="25" t="s">
        <v>50</v>
      </c>
      <c s="30" t="s">
        <v>1156</v>
      </c>
      <c s="31" t="s">
        <v>56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1157</v>
      </c>
    </row>
    <row r="15" spans="1:5" ht="12.75">
      <c r="A15" s="37" t="s">
        <v>51</v>
      </c>
      <c r="E15" s="38" t="s">
        <v>1153</v>
      </c>
    </row>
    <row r="16" spans="1:5" ht="102">
      <c r="A16" t="s">
        <v>52</v>
      </c>
      <c r="E16" s="36" t="s">
        <v>1158</v>
      </c>
    </row>
    <row r="17" spans="1:16" ht="12.75">
      <c r="A17" s="25" t="s">
        <v>45</v>
      </c>
      <c s="29" t="s">
        <v>22</v>
      </c>
      <c s="29" t="s">
        <v>1159</v>
      </c>
      <c s="25" t="s">
        <v>50</v>
      </c>
      <c s="30" t="s">
        <v>1160</v>
      </c>
      <c s="31" t="s">
        <v>56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1161</v>
      </c>
    </row>
    <row r="19" spans="1:5" ht="12.75">
      <c r="A19" s="37" t="s">
        <v>51</v>
      </c>
      <c r="E19" s="38" t="s">
        <v>1153</v>
      </c>
    </row>
    <row r="20" spans="1:5" ht="38.25">
      <c r="A20" t="s">
        <v>52</v>
      </c>
      <c r="E20" s="36" t="s">
        <v>1162</v>
      </c>
    </row>
    <row r="21" spans="1:16" ht="12.75">
      <c r="A21" s="25" t="s">
        <v>45</v>
      </c>
      <c s="29" t="s">
        <v>33</v>
      </c>
      <c s="29" t="s">
        <v>1163</v>
      </c>
      <c s="25" t="s">
        <v>50</v>
      </c>
      <c s="30" t="s">
        <v>1164</v>
      </c>
      <c s="31" t="s">
        <v>56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1165</v>
      </c>
    </row>
    <row r="23" spans="1:5" ht="12.75">
      <c r="A23" s="37" t="s">
        <v>51</v>
      </c>
      <c r="E23" s="38" t="s">
        <v>1153</v>
      </c>
    </row>
    <row r="24" spans="1:5" ht="63.75">
      <c r="A24" t="s">
        <v>52</v>
      </c>
      <c r="E24" s="36" t="s">
        <v>1166</v>
      </c>
    </row>
    <row r="25" spans="1:18" ht="12.75" customHeight="1">
      <c r="A25" s="6" t="s">
        <v>43</v>
      </c>
      <c s="6"/>
      <c s="40" t="s">
        <v>23</v>
      </c>
      <c s="6"/>
      <c s="27" t="s">
        <v>1167</v>
      </c>
      <c s="6"/>
      <c s="6"/>
      <c s="6"/>
      <c s="41">
        <f>0+Q25</f>
      </c>
      <c r="O25">
        <f>0+R25</f>
      </c>
      <c r="Q25">
        <f>0+I26+I30+I34+I38</f>
      </c>
      <c>
        <f>0+O26+O30+O34+O38</f>
      </c>
    </row>
    <row r="26" spans="1:16" ht="12.75">
      <c r="A26" s="25" t="s">
        <v>45</v>
      </c>
      <c s="29" t="s">
        <v>35</v>
      </c>
      <c s="29" t="s">
        <v>1168</v>
      </c>
      <c s="25" t="s">
        <v>50</v>
      </c>
      <c s="30" t="s">
        <v>1169</v>
      </c>
      <c s="31" t="s">
        <v>56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49</v>
      </c>
      <c r="E27" s="36" t="s">
        <v>1170</v>
      </c>
    </row>
    <row r="28" spans="1:5" ht="12.75">
      <c r="A28" s="37" t="s">
        <v>51</v>
      </c>
      <c r="E28" s="38" t="s">
        <v>1153</v>
      </c>
    </row>
    <row r="29" spans="1:5" ht="89.25">
      <c r="A29" t="s">
        <v>52</v>
      </c>
      <c r="E29" s="36" t="s">
        <v>1171</v>
      </c>
    </row>
    <row r="30" spans="1:16" ht="12.75">
      <c r="A30" s="25" t="s">
        <v>45</v>
      </c>
      <c s="29" t="s">
        <v>37</v>
      </c>
      <c s="29" t="s">
        <v>1172</v>
      </c>
      <c s="25" t="s">
        <v>50</v>
      </c>
      <c s="30" t="s">
        <v>1173</v>
      </c>
      <c s="31" t="s">
        <v>56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49</v>
      </c>
      <c r="E31" s="36" t="s">
        <v>1174</v>
      </c>
    </row>
    <row r="32" spans="1:5" ht="12.75">
      <c r="A32" s="37" t="s">
        <v>51</v>
      </c>
      <c r="E32" s="38" t="s">
        <v>1153</v>
      </c>
    </row>
    <row r="33" spans="1:5" ht="76.5">
      <c r="A33" t="s">
        <v>52</v>
      </c>
      <c r="E33" s="36" t="s">
        <v>1175</v>
      </c>
    </row>
    <row r="34" spans="1:16" ht="12.75">
      <c r="A34" s="25" t="s">
        <v>45</v>
      </c>
      <c s="29" t="s">
        <v>72</v>
      </c>
      <c s="29" t="s">
        <v>1176</v>
      </c>
      <c s="25" t="s">
        <v>50</v>
      </c>
      <c s="30" t="s">
        <v>1177</v>
      </c>
      <c s="31" t="s">
        <v>56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49</v>
      </c>
      <c r="E35" s="36" t="s">
        <v>1178</v>
      </c>
    </row>
    <row r="36" spans="1:5" ht="12.75">
      <c r="A36" s="37" t="s">
        <v>51</v>
      </c>
      <c r="E36" s="38" t="s">
        <v>1153</v>
      </c>
    </row>
    <row r="37" spans="1:5" ht="12.75">
      <c r="A37" t="s">
        <v>52</v>
      </c>
      <c r="E37" s="36" t="s">
        <v>50</v>
      </c>
    </row>
    <row r="38" spans="1:16" ht="12.75">
      <c r="A38" s="25" t="s">
        <v>45</v>
      </c>
      <c s="29" t="s">
        <v>75</v>
      </c>
      <c s="29" t="s">
        <v>1179</v>
      </c>
      <c s="25" t="s">
        <v>50</v>
      </c>
      <c s="30" t="s">
        <v>1180</v>
      </c>
      <c s="31" t="s">
        <v>56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1181</v>
      </c>
    </row>
    <row r="40" spans="1:5" ht="12.75">
      <c r="A40" s="37" t="s">
        <v>51</v>
      </c>
      <c r="E40" s="38" t="s">
        <v>1182</v>
      </c>
    </row>
    <row r="41" spans="1:5" ht="12.75">
      <c r="A41" t="s">
        <v>52</v>
      </c>
      <c r="E41" s="36" t="s">
        <v>50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0+O8+O453+O542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0+I8+I453+I542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+I321+I325+I329+I333+I337+I341+I345+I349+I353+I357+I361+I365+I369+I373+I377+I381+I385+I389+I393+I397+I401+I405+I409+I413+I417+I421+I425+I429+I433+I437+I441+I445+I449</f>
      </c>
      <c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+O321+O325+O329+O333+O337+O341+O345+O349+O353+O357+O361+O365+O369+O373+O377+O381+O385+O389+O393+O397+O401+O405+O409+O413+O417+O421+O425+O429+O433+O437+O441+O445+O449</f>
      </c>
    </row>
    <row r="9" spans="1:16" ht="25.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50</v>
      </c>
    </row>
    <row r="11" spans="1:5" ht="12.75">
      <c r="A11" s="37" t="s">
        <v>51</v>
      </c>
      <c r="E11" s="38" t="s">
        <v>50</v>
      </c>
    </row>
    <row r="12" spans="1:5" ht="12.75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29</v>
      </c>
      <c s="30" t="s">
        <v>55</v>
      </c>
      <c s="31" t="s">
        <v>56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50</v>
      </c>
    </row>
    <row r="15" spans="1:5" ht="12.75">
      <c r="A15" s="37" t="s">
        <v>51</v>
      </c>
      <c r="E15" s="38" t="s">
        <v>50</v>
      </c>
    </row>
    <row r="16" spans="1:5" ht="12.75">
      <c r="A16" t="s">
        <v>52</v>
      </c>
      <c r="E16" s="36" t="s">
        <v>53</v>
      </c>
    </row>
    <row r="17" spans="1:16" ht="12.75">
      <c r="A17" s="25" t="s">
        <v>45</v>
      </c>
      <c s="29" t="s">
        <v>22</v>
      </c>
      <c s="29" t="s">
        <v>57</v>
      </c>
      <c s="25" t="s">
        <v>29</v>
      </c>
      <c s="30" t="s">
        <v>58</v>
      </c>
      <c s="31" t="s">
        <v>59</v>
      </c>
      <c s="32">
        <v>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50</v>
      </c>
    </row>
    <row r="19" spans="1:5" ht="12.75">
      <c r="A19" s="37" t="s">
        <v>51</v>
      </c>
      <c r="E19" s="38" t="s">
        <v>50</v>
      </c>
    </row>
    <row r="20" spans="1:5" ht="76.5">
      <c r="A20" t="s">
        <v>52</v>
      </c>
      <c r="E20" s="36" t="s">
        <v>60</v>
      </c>
    </row>
    <row r="21" spans="1:16" ht="12.75">
      <c r="A21" s="25" t="s">
        <v>45</v>
      </c>
      <c s="29" t="s">
        <v>33</v>
      </c>
      <c s="29" t="s">
        <v>61</v>
      </c>
      <c s="25" t="s">
        <v>29</v>
      </c>
      <c s="30" t="s">
        <v>62</v>
      </c>
      <c s="31" t="s">
        <v>63</v>
      </c>
      <c s="32">
        <v>0.5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50</v>
      </c>
    </row>
    <row r="23" spans="1:5" ht="12.75">
      <c r="A23" s="37" t="s">
        <v>51</v>
      </c>
      <c r="E23" s="38" t="s">
        <v>50</v>
      </c>
    </row>
    <row r="24" spans="1:5" ht="38.25">
      <c r="A24" t="s">
        <v>52</v>
      </c>
      <c r="E24" s="36" t="s">
        <v>64</v>
      </c>
    </row>
    <row r="25" spans="1:16" ht="12.75">
      <c r="A25" s="25" t="s">
        <v>45</v>
      </c>
      <c s="29" t="s">
        <v>35</v>
      </c>
      <c s="29" t="s">
        <v>65</v>
      </c>
      <c s="25" t="s">
        <v>29</v>
      </c>
      <c s="30" t="s">
        <v>66</v>
      </c>
      <c s="31" t="s">
        <v>59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50</v>
      </c>
    </row>
    <row r="27" spans="1:5" ht="12.75">
      <c r="A27" s="37" t="s">
        <v>51</v>
      </c>
      <c r="E27" s="38" t="s">
        <v>50</v>
      </c>
    </row>
    <row r="28" spans="1:5" ht="76.5">
      <c r="A28" t="s">
        <v>52</v>
      </c>
      <c r="E28" s="36" t="s">
        <v>67</v>
      </c>
    </row>
    <row r="29" spans="1:16" ht="12.75">
      <c r="A29" s="25" t="s">
        <v>45</v>
      </c>
      <c s="29" t="s">
        <v>37</v>
      </c>
      <c s="29" t="s">
        <v>68</v>
      </c>
      <c s="25" t="s">
        <v>29</v>
      </c>
      <c s="30" t="s">
        <v>69</v>
      </c>
      <c s="31" t="s">
        <v>70</v>
      </c>
      <c s="32">
        <v>50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50</v>
      </c>
    </row>
    <row r="31" spans="1:5" ht="12.75">
      <c r="A31" s="37" t="s">
        <v>51</v>
      </c>
      <c r="E31" s="38" t="s">
        <v>50</v>
      </c>
    </row>
    <row r="32" spans="1:5" ht="127.5">
      <c r="A32" t="s">
        <v>52</v>
      </c>
      <c r="E32" s="36" t="s">
        <v>71</v>
      </c>
    </row>
    <row r="33" spans="1:16" ht="12.75">
      <c r="A33" s="25" t="s">
        <v>45</v>
      </c>
      <c s="29" t="s">
        <v>72</v>
      </c>
      <c s="29" t="s">
        <v>73</v>
      </c>
      <c s="25" t="s">
        <v>29</v>
      </c>
      <c s="30" t="s">
        <v>74</v>
      </c>
      <c s="31" t="s">
        <v>59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49</v>
      </c>
      <c r="E34" s="36" t="s">
        <v>50</v>
      </c>
    </row>
    <row r="35" spans="1:5" ht="12.75">
      <c r="A35" s="37" t="s">
        <v>51</v>
      </c>
      <c r="E35" s="38" t="s">
        <v>50</v>
      </c>
    </row>
    <row r="36" spans="1:5" ht="76.5">
      <c r="A36" t="s">
        <v>52</v>
      </c>
      <c r="E36" s="36" t="s">
        <v>60</v>
      </c>
    </row>
    <row r="37" spans="1:16" ht="12.75">
      <c r="A37" s="25" t="s">
        <v>45</v>
      </c>
      <c s="29" t="s">
        <v>75</v>
      </c>
      <c s="29" t="s">
        <v>76</v>
      </c>
      <c s="25" t="s">
        <v>29</v>
      </c>
      <c s="30" t="s">
        <v>77</v>
      </c>
      <c s="31" t="s">
        <v>59</v>
      </c>
      <c s="32">
        <v>10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49</v>
      </c>
      <c r="E38" s="36" t="s">
        <v>50</v>
      </c>
    </row>
    <row r="39" spans="1:5" ht="12.75">
      <c r="A39" s="37" t="s">
        <v>51</v>
      </c>
      <c r="E39" s="38" t="s">
        <v>50</v>
      </c>
    </row>
    <row r="40" spans="1:5" ht="76.5">
      <c r="A40" t="s">
        <v>52</v>
      </c>
      <c r="E40" s="36" t="s">
        <v>78</v>
      </c>
    </row>
    <row r="41" spans="1:16" ht="12.75">
      <c r="A41" s="25" t="s">
        <v>45</v>
      </c>
      <c s="29" t="s">
        <v>40</v>
      </c>
      <c s="29" t="s">
        <v>79</v>
      </c>
      <c s="25" t="s">
        <v>29</v>
      </c>
      <c s="30" t="s">
        <v>80</v>
      </c>
      <c s="31" t="s">
        <v>59</v>
      </c>
      <c s="32">
        <v>6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49</v>
      </c>
      <c r="E42" s="36" t="s">
        <v>50</v>
      </c>
    </row>
    <row r="43" spans="1:5" ht="12.75">
      <c r="A43" s="37" t="s">
        <v>51</v>
      </c>
      <c r="E43" s="38" t="s">
        <v>50</v>
      </c>
    </row>
    <row r="44" spans="1:5" ht="89.25">
      <c r="A44" t="s">
        <v>52</v>
      </c>
      <c r="E44" s="36" t="s">
        <v>81</v>
      </c>
    </row>
    <row r="45" spans="1:16" ht="12.75">
      <c r="A45" s="25" t="s">
        <v>45</v>
      </c>
      <c s="29" t="s">
        <v>42</v>
      </c>
      <c s="29" t="s">
        <v>82</v>
      </c>
      <c s="25" t="s">
        <v>29</v>
      </c>
      <c s="30" t="s">
        <v>83</v>
      </c>
      <c s="31" t="s">
        <v>70</v>
      </c>
      <c s="32">
        <v>30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49</v>
      </c>
      <c r="E46" s="36" t="s">
        <v>50</v>
      </c>
    </row>
    <row r="47" spans="1:5" ht="12.75">
      <c r="A47" s="37" t="s">
        <v>51</v>
      </c>
      <c r="E47" s="38" t="s">
        <v>50</v>
      </c>
    </row>
    <row r="48" spans="1:5" ht="89.25">
      <c r="A48" t="s">
        <v>52</v>
      </c>
      <c r="E48" s="36" t="s">
        <v>84</v>
      </c>
    </row>
    <row r="49" spans="1:16" ht="12.75">
      <c r="A49" s="25" t="s">
        <v>45</v>
      </c>
      <c s="29" t="s">
        <v>85</v>
      </c>
      <c s="29" t="s">
        <v>86</v>
      </c>
      <c s="25" t="s">
        <v>29</v>
      </c>
      <c s="30" t="s">
        <v>87</v>
      </c>
      <c s="31" t="s">
        <v>70</v>
      </c>
      <c s="32">
        <v>240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49</v>
      </c>
      <c r="E50" s="36" t="s">
        <v>50</v>
      </c>
    </row>
    <row r="51" spans="1:5" ht="12.75">
      <c r="A51" s="37" t="s">
        <v>51</v>
      </c>
      <c r="E51" s="38" t="s">
        <v>50</v>
      </c>
    </row>
    <row r="52" spans="1:5" ht="89.25">
      <c r="A52" t="s">
        <v>52</v>
      </c>
      <c r="E52" s="36" t="s">
        <v>84</v>
      </c>
    </row>
    <row r="53" spans="1:16" ht="25.5">
      <c r="A53" s="25" t="s">
        <v>45</v>
      </c>
      <c s="29" t="s">
        <v>88</v>
      </c>
      <c s="29" t="s">
        <v>89</v>
      </c>
      <c s="25" t="s">
        <v>29</v>
      </c>
      <c s="30" t="s">
        <v>90</v>
      </c>
      <c s="31" t="s">
        <v>59</v>
      </c>
      <c s="32">
        <v>4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49</v>
      </c>
      <c r="E54" s="36" t="s">
        <v>50</v>
      </c>
    </row>
    <row r="55" spans="1:5" ht="12.75">
      <c r="A55" s="37" t="s">
        <v>51</v>
      </c>
      <c r="E55" s="38" t="s">
        <v>50</v>
      </c>
    </row>
    <row r="56" spans="1:5" ht="102">
      <c r="A56" t="s">
        <v>52</v>
      </c>
      <c r="E56" s="36" t="s">
        <v>91</v>
      </c>
    </row>
    <row r="57" spans="1:16" ht="25.5">
      <c r="A57" s="25" t="s">
        <v>45</v>
      </c>
      <c s="29" t="s">
        <v>92</v>
      </c>
      <c s="29" t="s">
        <v>93</v>
      </c>
      <c s="25" t="s">
        <v>29</v>
      </c>
      <c s="30" t="s">
        <v>94</v>
      </c>
      <c s="31" t="s">
        <v>59</v>
      </c>
      <c s="32">
        <v>12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49</v>
      </c>
      <c r="E58" s="36" t="s">
        <v>50</v>
      </c>
    </row>
    <row r="59" spans="1:5" ht="12.75">
      <c r="A59" s="37" t="s">
        <v>51</v>
      </c>
      <c r="E59" s="38" t="s">
        <v>50</v>
      </c>
    </row>
    <row r="60" spans="1:5" ht="102">
      <c r="A60" t="s">
        <v>52</v>
      </c>
      <c r="E60" s="36" t="s">
        <v>91</v>
      </c>
    </row>
    <row r="61" spans="1:16" ht="12.75">
      <c r="A61" s="25" t="s">
        <v>45</v>
      </c>
      <c s="29" t="s">
        <v>95</v>
      </c>
      <c s="29" t="s">
        <v>96</v>
      </c>
      <c s="25" t="s">
        <v>29</v>
      </c>
      <c s="30" t="s">
        <v>97</v>
      </c>
      <c s="31" t="s">
        <v>59</v>
      </c>
      <c s="32">
        <v>1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49</v>
      </c>
      <c r="E62" s="36" t="s">
        <v>50</v>
      </c>
    </row>
    <row r="63" spans="1:5" ht="12.75">
      <c r="A63" s="37" t="s">
        <v>51</v>
      </c>
      <c r="E63" s="38" t="s">
        <v>50</v>
      </c>
    </row>
    <row r="64" spans="1:5" ht="127.5">
      <c r="A64" t="s">
        <v>52</v>
      </c>
      <c r="E64" s="36" t="s">
        <v>98</v>
      </c>
    </row>
    <row r="65" spans="1:16" ht="12.75">
      <c r="A65" s="25" t="s">
        <v>45</v>
      </c>
      <c s="29" t="s">
        <v>99</v>
      </c>
      <c s="29" t="s">
        <v>100</v>
      </c>
      <c s="25" t="s">
        <v>29</v>
      </c>
      <c s="30" t="s">
        <v>101</v>
      </c>
      <c s="31" t="s">
        <v>59</v>
      </c>
      <c s="32">
        <v>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49</v>
      </c>
      <c r="E66" s="36" t="s">
        <v>50</v>
      </c>
    </row>
    <row r="67" spans="1:5" ht="12.75">
      <c r="A67" s="37" t="s">
        <v>51</v>
      </c>
      <c r="E67" s="38" t="s">
        <v>50</v>
      </c>
    </row>
    <row r="68" spans="1:5" ht="102">
      <c r="A68" t="s">
        <v>52</v>
      </c>
      <c r="E68" s="36" t="s">
        <v>102</v>
      </c>
    </row>
    <row r="69" spans="1:16" ht="12.75">
      <c r="A69" s="25" t="s">
        <v>45</v>
      </c>
      <c s="29" t="s">
        <v>103</v>
      </c>
      <c s="29" t="s">
        <v>104</v>
      </c>
      <c s="25" t="s">
        <v>50</v>
      </c>
      <c s="30" t="s">
        <v>105</v>
      </c>
      <c s="31" t="s">
        <v>59</v>
      </c>
      <c s="32">
        <v>1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49</v>
      </c>
      <c r="E70" s="36" t="s">
        <v>50</v>
      </c>
    </row>
    <row r="71" spans="1:5" ht="12.75">
      <c r="A71" s="37" t="s">
        <v>51</v>
      </c>
      <c r="E71" s="38" t="s">
        <v>50</v>
      </c>
    </row>
    <row r="72" spans="1:5" ht="102">
      <c r="A72" t="s">
        <v>52</v>
      </c>
      <c r="E72" s="36" t="s">
        <v>102</v>
      </c>
    </row>
    <row r="73" spans="1:16" ht="12.75">
      <c r="A73" s="25" t="s">
        <v>45</v>
      </c>
      <c s="29" t="s">
        <v>106</v>
      </c>
      <c s="29" t="s">
        <v>107</v>
      </c>
      <c s="25" t="s">
        <v>29</v>
      </c>
      <c s="30" t="s">
        <v>108</v>
      </c>
      <c s="31" t="s">
        <v>59</v>
      </c>
      <c s="32">
        <v>1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49</v>
      </c>
      <c r="E74" s="36" t="s">
        <v>50</v>
      </c>
    </row>
    <row r="75" spans="1:5" ht="12.75">
      <c r="A75" s="37" t="s">
        <v>51</v>
      </c>
      <c r="E75" s="38" t="s">
        <v>50</v>
      </c>
    </row>
    <row r="76" spans="1:5" ht="102">
      <c r="A76" t="s">
        <v>52</v>
      </c>
      <c r="E76" s="36" t="s">
        <v>102</v>
      </c>
    </row>
    <row r="77" spans="1:16" ht="12.75">
      <c r="A77" s="25" t="s">
        <v>45</v>
      </c>
      <c s="29" t="s">
        <v>109</v>
      </c>
      <c s="29" t="s">
        <v>110</v>
      </c>
      <c s="25" t="s">
        <v>29</v>
      </c>
      <c s="30" t="s">
        <v>111</v>
      </c>
      <c s="31" t="s">
        <v>59</v>
      </c>
      <c s="32">
        <v>1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49</v>
      </c>
      <c r="E78" s="36" t="s">
        <v>50</v>
      </c>
    </row>
    <row r="79" spans="1:5" ht="12.75">
      <c r="A79" s="37" t="s">
        <v>51</v>
      </c>
      <c r="E79" s="38" t="s">
        <v>50</v>
      </c>
    </row>
    <row r="80" spans="1:5" ht="102">
      <c r="A80" t="s">
        <v>52</v>
      </c>
      <c r="E80" s="36" t="s">
        <v>102</v>
      </c>
    </row>
    <row r="81" spans="1:16" ht="12.75">
      <c r="A81" s="25" t="s">
        <v>45</v>
      </c>
      <c s="29" t="s">
        <v>112</v>
      </c>
      <c s="29" t="s">
        <v>113</v>
      </c>
      <c s="25" t="s">
        <v>29</v>
      </c>
      <c s="30" t="s">
        <v>114</v>
      </c>
      <c s="31" t="s">
        <v>59</v>
      </c>
      <c s="32">
        <v>1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49</v>
      </c>
      <c r="E82" s="36" t="s">
        <v>50</v>
      </c>
    </row>
    <row r="83" spans="1:5" ht="12.75">
      <c r="A83" s="37" t="s">
        <v>51</v>
      </c>
      <c r="E83" s="38" t="s">
        <v>50</v>
      </c>
    </row>
    <row r="84" spans="1:5" ht="102">
      <c r="A84" t="s">
        <v>52</v>
      </c>
      <c r="E84" s="36" t="s">
        <v>102</v>
      </c>
    </row>
    <row r="85" spans="1:16" ht="12.75">
      <c r="A85" s="25" t="s">
        <v>45</v>
      </c>
      <c s="29" t="s">
        <v>115</v>
      </c>
      <c s="29" t="s">
        <v>116</v>
      </c>
      <c s="25" t="s">
        <v>29</v>
      </c>
      <c s="30" t="s">
        <v>117</v>
      </c>
      <c s="31" t="s">
        <v>59</v>
      </c>
      <c s="32">
        <v>1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49</v>
      </c>
      <c r="E86" s="36" t="s">
        <v>50</v>
      </c>
    </row>
    <row r="87" spans="1:5" ht="12.75">
      <c r="A87" s="37" t="s">
        <v>51</v>
      </c>
      <c r="E87" s="38" t="s">
        <v>50</v>
      </c>
    </row>
    <row r="88" spans="1:5" ht="102">
      <c r="A88" t="s">
        <v>52</v>
      </c>
      <c r="E88" s="36" t="s">
        <v>102</v>
      </c>
    </row>
    <row r="89" spans="1:16" ht="12.75">
      <c r="A89" s="25" t="s">
        <v>45</v>
      </c>
      <c s="29" t="s">
        <v>118</v>
      </c>
      <c s="29" t="s">
        <v>119</v>
      </c>
      <c s="25" t="s">
        <v>29</v>
      </c>
      <c s="30" t="s">
        <v>120</v>
      </c>
      <c s="31" t="s">
        <v>59</v>
      </c>
      <c s="32">
        <v>1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49</v>
      </c>
      <c r="E90" s="36" t="s">
        <v>50</v>
      </c>
    </row>
    <row r="91" spans="1:5" ht="12.75">
      <c r="A91" s="37" t="s">
        <v>51</v>
      </c>
      <c r="E91" s="38" t="s">
        <v>50</v>
      </c>
    </row>
    <row r="92" spans="1:5" ht="102">
      <c r="A92" t="s">
        <v>52</v>
      </c>
      <c r="E92" s="36" t="s">
        <v>102</v>
      </c>
    </row>
    <row r="93" spans="1:16" ht="12.75">
      <c r="A93" s="25" t="s">
        <v>45</v>
      </c>
      <c s="29" t="s">
        <v>121</v>
      </c>
      <c s="29" t="s">
        <v>122</v>
      </c>
      <c s="25" t="s">
        <v>29</v>
      </c>
      <c s="30" t="s">
        <v>123</v>
      </c>
      <c s="31" t="s">
        <v>59</v>
      </c>
      <c s="32">
        <v>4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49</v>
      </c>
      <c r="E94" s="36" t="s">
        <v>50</v>
      </c>
    </row>
    <row r="95" spans="1:5" ht="12.75">
      <c r="A95" s="37" t="s">
        <v>51</v>
      </c>
      <c r="E95" s="38" t="s">
        <v>50</v>
      </c>
    </row>
    <row r="96" spans="1:5" ht="102">
      <c r="A96" t="s">
        <v>52</v>
      </c>
      <c r="E96" s="36" t="s">
        <v>124</v>
      </c>
    </row>
    <row r="97" spans="1:16" ht="12.75">
      <c r="A97" s="25" t="s">
        <v>45</v>
      </c>
      <c s="29" t="s">
        <v>125</v>
      </c>
      <c s="29" t="s">
        <v>126</v>
      </c>
      <c s="25" t="s">
        <v>29</v>
      </c>
      <c s="30" t="s">
        <v>127</v>
      </c>
      <c s="31" t="s">
        <v>59</v>
      </c>
      <c s="32">
        <v>12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49</v>
      </c>
      <c r="E98" s="36" t="s">
        <v>50</v>
      </c>
    </row>
    <row r="99" spans="1:5" ht="12.75">
      <c r="A99" s="37" t="s">
        <v>51</v>
      </c>
      <c r="E99" s="38" t="s">
        <v>50</v>
      </c>
    </row>
    <row r="100" spans="1:5" ht="102">
      <c r="A100" t="s">
        <v>52</v>
      </c>
      <c r="E100" s="36" t="s">
        <v>124</v>
      </c>
    </row>
    <row r="101" spans="1:16" ht="25.5">
      <c r="A101" s="25" t="s">
        <v>45</v>
      </c>
      <c s="29" t="s">
        <v>128</v>
      </c>
      <c s="29" t="s">
        <v>129</v>
      </c>
      <c s="25" t="s">
        <v>29</v>
      </c>
      <c s="30" t="s">
        <v>130</v>
      </c>
      <c s="31" t="s">
        <v>59</v>
      </c>
      <c s="32">
        <v>1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49</v>
      </c>
      <c r="E102" s="36" t="s">
        <v>50</v>
      </c>
    </row>
    <row r="103" spans="1:5" ht="12.75">
      <c r="A103" s="37" t="s">
        <v>51</v>
      </c>
      <c r="E103" s="38" t="s">
        <v>50</v>
      </c>
    </row>
    <row r="104" spans="1:5" ht="89.25">
      <c r="A104" t="s">
        <v>52</v>
      </c>
      <c r="E104" s="36" t="s">
        <v>131</v>
      </c>
    </row>
    <row r="105" spans="1:16" ht="12.75">
      <c r="A105" s="25" t="s">
        <v>45</v>
      </c>
      <c s="29" t="s">
        <v>132</v>
      </c>
      <c s="29" t="s">
        <v>133</v>
      </c>
      <c s="25" t="s">
        <v>29</v>
      </c>
      <c s="30" t="s">
        <v>134</v>
      </c>
      <c s="31" t="s">
        <v>59</v>
      </c>
      <c s="32">
        <v>1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49</v>
      </c>
      <c r="E106" s="36" t="s">
        <v>50</v>
      </c>
    </row>
    <row r="107" spans="1:5" ht="12.75">
      <c r="A107" s="37" t="s">
        <v>51</v>
      </c>
      <c r="E107" s="38" t="s">
        <v>50</v>
      </c>
    </row>
    <row r="108" spans="1:5" ht="76.5">
      <c r="A108" t="s">
        <v>52</v>
      </c>
      <c r="E108" s="36" t="s">
        <v>135</v>
      </c>
    </row>
    <row r="109" spans="1:16" ht="12.75">
      <c r="A109" s="25" t="s">
        <v>45</v>
      </c>
      <c s="29" t="s">
        <v>136</v>
      </c>
      <c s="29" t="s">
        <v>137</v>
      </c>
      <c s="25" t="s">
        <v>29</v>
      </c>
      <c s="30" t="s">
        <v>138</v>
      </c>
      <c s="31" t="s">
        <v>139</v>
      </c>
      <c s="32">
        <v>30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49</v>
      </c>
      <c r="E110" s="36" t="s">
        <v>50</v>
      </c>
    </row>
    <row r="111" spans="1:5" ht="12.75">
      <c r="A111" s="37" t="s">
        <v>51</v>
      </c>
      <c r="E111" s="38" t="s">
        <v>50</v>
      </c>
    </row>
    <row r="112" spans="1:5" ht="102">
      <c r="A112" t="s">
        <v>52</v>
      </c>
      <c r="E112" s="36" t="s">
        <v>140</v>
      </c>
    </row>
    <row r="113" spans="1:16" ht="12.75">
      <c r="A113" s="25" t="s">
        <v>45</v>
      </c>
      <c s="29" t="s">
        <v>141</v>
      </c>
      <c s="29" t="s">
        <v>142</v>
      </c>
      <c s="25" t="s">
        <v>29</v>
      </c>
      <c s="30" t="s">
        <v>143</v>
      </c>
      <c s="31" t="s">
        <v>59</v>
      </c>
      <c s="32">
        <v>1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49</v>
      </c>
      <c r="E114" s="36" t="s">
        <v>50</v>
      </c>
    </row>
    <row r="115" spans="1:5" ht="12.75">
      <c r="A115" s="37" t="s">
        <v>51</v>
      </c>
      <c r="E115" s="38" t="s">
        <v>50</v>
      </c>
    </row>
    <row r="116" spans="1:5" ht="76.5">
      <c r="A116" t="s">
        <v>52</v>
      </c>
      <c r="E116" s="36" t="s">
        <v>144</v>
      </c>
    </row>
    <row r="117" spans="1:16" ht="12.75">
      <c r="A117" s="25" t="s">
        <v>45</v>
      </c>
      <c s="29" t="s">
        <v>145</v>
      </c>
      <c s="29" t="s">
        <v>146</v>
      </c>
      <c s="25" t="s">
        <v>29</v>
      </c>
      <c s="30" t="s">
        <v>147</v>
      </c>
      <c s="31" t="s">
        <v>59</v>
      </c>
      <c s="32">
        <v>1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49</v>
      </c>
      <c r="E118" s="36" t="s">
        <v>50</v>
      </c>
    </row>
    <row r="119" spans="1:5" ht="12.75">
      <c r="A119" s="37" t="s">
        <v>51</v>
      </c>
      <c r="E119" s="38" t="s">
        <v>50</v>
      </c>
    </row>
    <row r="120" spans="1:5" ht="76.5">
      <c r="A120" t="s">
        <v>52</v>
      </c>
      <c r="E120" s="36" t="s">
        <v>144</v>
      </c>
    </row>
    <row r="121" spans="1:16" ht="12.75">
      <c r="A121" s="25" t="s">
        <v>45</v>
      </c>
      <c s="29" t="s">
        <v>148</v>
      </c>
      <c s="29" t="s">
        <v>149</v>
      </c>
      <c s="25" t="s">
        <v>29</v>
      </c>
      <c s="30" t="s">
        <v>150</v>
      </c>
      <c s="31" t="s">
        <v>59</v>
      </c>
      <c s="32">
        <v>2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49</v>
      </c>
      <c r="E122" s="36" t="s">
        <v>50</v>
      </c>
    </row>
    <row r="123" spans="1:5" ht="12.75">
      <c r="A123" s="37" t="s">
        <v>51</v>
      </c>
      <c r="E123" s="38" t="s">
        <v>50</v>
      </c>
    </row>
    <row r="124" spans="1:5" ht="76.5">
      <c r="A124" t="s">
        <v>52</v>
      </c>
      <c r="E124" s="36" t="s">
        <v>144</v>
      </c>
    </row>
    <row r="125" spans="1:16" ht="12.75">
      <c r="A125" s="25" t="s">
        <v>45</v>
      </c>
      <c s="29" t="s">
        <v>151</v>
      </c>
      <c s="29" t="s">
        <v>152</v>
      </c>
      <c s="25" t="s">
        <v>29</v>
      </c>
      <c s="30" t="s">
        <v>153</v>
      </c>
      <c s="31" t="s">
        <v>154</v>
      </c>
      <c s="32">
        <v>1.295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49</v>
      </c>
      <c r="E126" s="36" t="s">
        <v>50</v>
      </c>
    </row>
    <row r="127" spans="1:5" ht="12.75">
      <c r="A127" s="37" t="s">
        <v>51</v>
      </c>
      <c r="E127" s="38" t="s">
        <v>50</v>
      </c>
    </row>
    <row r="128" spans="1:5" ht="76.5">
      <c r="A128" t="s">
        <v>52</v>
      </c>
      <c r="E128" s="36" t="s">
        <v>155</v>
      </c>
    </row>
    <row r="129" spans="1:16" ht="12.75">
      <c r="A129" s="25" t="s">
        <v>45</v>
      </c>
      <c s="29" t="s">
        <v>156</v>
      </c>
      <c s="29" t="s">
        <v>157</v>
      </c>
      <c s="25" t="s">
        <v>29</v>
      </c>
      <c s="30" t="s">
        <v>158</v>
      </c>
      <c s="31" t="s">
        <v>154</v>
      </c>
      <c s="32">
        <v>0.5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49</v>
      </c>
      <c r="E130" s="36" t="s">
        <v>50</v>
      </c>
    </row>
    <row r="131" spans="1:5" ht="12.75">
      <c r="A131" s="37" t="s">
        <v>51</v>
      </c>
      <c r="E131" s="38" t="s">
        <v>50</v>
      </c>
    </row>
    <row r="132" spans="1:5" ht="76.5">
      <c r="A132" t="s">
        <v>52</v>
      </c>
      <c r="E132" s="36" t="s">
        <v>155</v>
      </c>
    </row>
    <row r="133" spans="1:16" ht="12.75">
      <c r="A133" s="25" t="s">
        <v>45</v>
      </c>
      <c s="29" t="s">
        <v>159</v>
      </c>
      <c s="29" t="s">
        <v>160</v>
      </c>
      <c s="25" t="s">
        <v>29</v>
      </c>
      <c s="30" t="s">
        <v>161</v>
      </c>
      <c s="31" t="s">
        <v>154</v>
      </c>
      <c s="32">
        <v>8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49</v>
      </c>
      <c r="E134" s="36" t="s">
        <v>50</v>
      </c>
    </row>
    <row r="135" spans="1:5" ht="12.75">
      <c r="A135" s="37" t="s">
        <v>51</v>
      </c>
      <c r="E135" s="38" t="s">
        <v>50</v>
      </c>
    </row>
    <row r="136" spans="1:5" ht="76.5">
      <c r="A136" t="s">
        <v>52</v>
      </c>
      <c r="E136" s="36" t="s">
        <v>155</v>
      </c>
    </row>
    <row r="137" spans="1:16" ht="12.75">
      <c r="A137" s="25" t="s">
        <v>45</v>
      </c>
      <c s="29" t="s">
        <v>162</v>
      </c>
      <c s="29" t="s">
        <v>163</v>
      </c>
      <c s="25" t="s">
        <v>29</v>
      </c>
      <c s="30" t="s">
        <v>164</v>
      </c>
      <c s="31" t="s">
        <v>154</v>
      </c>
      <c s="32">
        <v>1.295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49</v>
      </c>
      <c r="E138" s="36" t="s">
        <v>50</v>
      </c>
    </row>
    <row r="139" spans="1:5" ht="12.75">
      <c r="A139" s="37" t="s">
        <v>51</v>
      </c>
      <c r="E139" s="38" t="s">
        <v>50</v>
      </c>
    </row>
    <row r="140" spans="1:5" ht="204">
      <c r="A140" t="s">
        <v>52</v>
      </c>
      <c r="E140" s="36" t="s">
        <v>165</v>
      </c>
    </row>
    <row r="141" spans="1:16" ht="12.75">
      <c r="A141" s="25" t="s">
        <v>45</v>
      </c>
      <c s="29" t="s">
        <v>166</v>
      </c>
      <c s="29" t="s">
        <v>167</v>
      </c>
      <c s="25" t="s">
        <v>29</v>
      </c>
      <c s="30" t="s">
        <v>168</v>
      </c>
      <c s="31" t="s">
        <v>154</v>
      </c>
      <c s="32">
        <v>0.5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49</v>
      </c>
      <c r="E142" s="36" t="s">
        <v>50</v>
      </c>
    </row>
    <row r="143" spans="1:5" ht="12.75">
      <c r="A143" s="37" t="s">
        <v>51</v>
      </c>
      <c r="E143" s="38" t="s">
        <v>50</v>
      </c>
    </row>
    <row r="144" spans="1:5" ht="204">
      <c r="A144" t="s">
        <v>52</v>
      </c>
      <c r="E144" s="36" t="s">
        <v>169</v>
      </c>
    </row>
    <row r="145" spans="1:16" ht="12.75">
      <c r="A145" s="25" t="s">
        <v>45</v>
      </c>
      <c s="29" t="s">
        <v>170</v>
      </c>
      <c s="29" t="s">
        <v>171</v>
      </c>
      <c s="25" t="s">
        <v>29</v>
      </c>
      <c s="30" t="s">
        <v>172</v>
      </c>
      <c s="31" t="s">
        <v>154</v>
      </c>
      <c s="32">
        <v>8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49</v>
      </c>
      <c r="E146" s="36" t="s">
        <v>50</v>
      </c>
    </row>
    <row r="147" spans="1:5" ht="12.75">
      <c r="A147" s="37" t="s">
        <v>51</v>
      </c>
      <c r="E147" s="38" t="s">
        <v>50</v>
      </c>
    </row>
    <row r="148" spans="1:5" ht="204">
      <c r="A148" t="s">
        <v>52</v>
      </c>
      <c r="E148" s="36" t="s">
        <v>169</v>
      </c>
    </row>
    <row r="149" spans="1:16" ht="25.5">
      <c r="A149" s="25" t="s">
        <v>45</v>
      </c>
      <c s="29" t="s">
        <v>173</v>
      </c>
      <c s="29" t="s">
        <v>174</v>
      </c>
      <c s="25" t="s">
        <v>29</v>
      </c>
      <c s="30" t="s">
        <v>175</v>
      </c>
      <c s="31" t="s">
        <v>59</v>
      </c>
      <c s="32">
        <v>10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49</v>
      </c>
      <c r="E150" s="36" t="s">
        <v>50</v>
      </c>
    </row>
    <row r="151" spans="1:5" ht="12.75">
      <c r="A151" s="37" t="s">
        <v>51</v>
      </c>
      <c r="E151" s="38" t="s">
        <v>50</v>
      </c>
    </row>
    <row r="152" spans="1:5" ht="114.75">
      <c r="A152" t="s">
        <v>52</v>
      </c>
      <c r="E152" s="36" t="s">
        <v>176</v>
      </c>
    </row>
    <row r="153" spans="1:16" ht="25.5">
      <c r="A153" s="25" t="s">
        <v>45</v>
      </c>
      <c s="29" t="s">
        <v>177</v>
      </c>
      <c s="29" t="s">
        <v>178</v>
      </c>
      <c s="25" t="s">
        <v>29</v>
      </c>
      <c s="30" t="s">
        <v>179</v>
      </c>
      <c s="31" t="s">
        <v>59</v>
      </c>
      <c s="32">
        <v>2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49</v>
      </c>
      <c r="E154" s="36" t="s">
        <v>50</v>
      </c>
    </row>
    <row r="155" spans="1:5" ht="12.75">
      <c r="A155" s="37" t="s">
        <v>51</v>
      </c>
      <c r="E155" s="38" t="s">
        <v>50</v>
      </c>
    </row>
    <row r="156" spans="1:5" ht="114.75">
      <c r="A156" t="s">
        <v>52</v>
      </c>
      <c r="E156" s="36" t="s">
        <v>176</v>
      </c>
    </row>
    <row r="157" spans="1:16" ht="12.75">
      <c r="A157" s="25" t="s">
        <v>45</v>
      </c>
      <c s="29" t="s">
        <v>180</v>
      </c>
      <c s="29" t="s">
        <v>181</v>
      </c>
      <c s="25" t="s">
        <v>29</v>
      </c>
      <c s="30" t="s">
        <v>182</v>
      </c>
      <c s="31" t="s">
        <v>59</v>
      </c>
      <c s="32">
        <v>31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49</v>
      </c>
      <c r="E158" s="36" t="s">
        <v>50</v>
      </c>
    </row>
    <row r="159" spans="1:5" ht="12.75">
      <c r="A159" s="37" t="s">
        <v>51</v>
      </c>
      <c r="E159" s="38" t="s">
        <v>50</v>
      </c>
    </row>
    <row r="160" spans="1:5" ht="102">
      <c r="A160" t="s">
        <v>52</v>
      </c>
      <c r="E160" s="36" t="s">
        <v>183</v>
      </c>
    </row>
    <row r="161" spans="1:16" ht="12.75">
      <c r="A161" s="25" t="s">
        <v>45</v>
      </c>
      <c s="29" t="s">
        <v>184</v>
      </c>
      <c s="29" t="s">
        <v>185</v>
      </c>
      <c s="25" t="s">
        <v>29</v>
      </c>
      <c s="30" t="s">
        <v>186</v>
      </c>
      <c s="31" t="s">
        <v>59</v>
      </c>
      <c s="32">
        <v>124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49</v>
      </c>
      <c r="E162" s="36" t="s">
        <v>50</v>
      </c>
    </row>
    <row r="163" spans="1:5" ht="12.75">
      <c r="A163" s="37" t="s">
        <v>51</v>
      </c>
      <c r="E163" s="38" t="s">
        <v>50</v>
      </c>
    </row>
    <row r="164" spans="1:5" ht="102">
      <c r="A164" t="s">
        <v>52</v>
      </c>
      <c r="E164" s="36" t="s">
        <v>187</v>
      </c>
    </row>
    <row r="165" spans="1:16" ht="12.75">
      <c r="A165" s="25" t="s">
        <v>45</v>
      </c>
      <c s="29" t="s">
        <v>188</v>
      </c>
      <c s="29" t="s">
        <v>189</v>
      </c>
      <c s="25" t="s">
        <v>29</v>
      </c>
      <c s="30" t="s">
        <v>190</v>
      </c>
      <c s="31" t="s">
        <v>70</v>
      </c>
      <c s="32">
        <v>40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49</v>
      </c>
      <c r="E166" s="36" t="s">
        <v>50</v>
      </c>
    </row>
    <row r="167" spans="1:5" ht="12.75">
      <c r="A167" s="37" t="s">
        <v>51</v>
      </c>
      <c r="E167" s="38" t="s">
        <v>50</v>
      </c>
    </row>
    <row r="168" spans="1:5" ht="114.75">
      <c r="A168" t="s">
        <v>52</v>
      </c>
      <c r="E168" s="36" t="s">
        <v>191</v>
      </c>
    </row>
    <row r="169" spans="1:16" ht="12.75">
      <c r="A169" s="25" t="s">
        <v>45</v>
      </c>
      <c s="29" t="s">
        <v>192</v>
      </c>
      <c s="29" t="s">
        <v>193</v>
      </c>
      <c s="25" t="s">
        <v>29</v>
      </c>
      <c s="30" t="s">
        <v>194</v>
      </c>
      <c s="31" t="s">
        <v>70</v>
      </c>
      <c s="32">
        <v>40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49</v>
      </c>
      <c r="E170" s="36" t="s">
        <v>50</v>
      </c>
    </row>
    <row r="171" spans="1:5" ht="12.75">
      <c r="A171" s="37" t="s">
        <v>51</v>
      </c>
      <c r="E171" s="38" t="s">
        <v>50</v>
      </c>
    </row>
    <row r="172" spans="1:5" ht="114.75">
      <c r="A172" t="s">
        <v>52</v>
      </c>
      <c r="E172" s="36" t="s">
        <v>195</v>
      </c>
    </row>
    <row r="173" spans="1:16" ht="12.75">
      <c r="A173" s="25" t="s">
        <v>45</v>
      </c>
      <c s="29" t="s">
        <v>196</v>
      </c>
      <c s="29" t="s">
        <v>197</v>
      </c>
      <c s="25" t="s">
        <v>29</v>
      </c>
      <c s="30" t="s">
        <v>198</v>
      </c>
      <c s="31" t="s">
        <v>59</v>
      </c>
      <c s="32">
        <v>0.1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49</v>
      </c>
      <c r="E174" s="36" t="s">
        <v>50</v>
      </c>
    </row>
    <row r="175" spans="1:5" ht="12.75">
      <c r="A175" s="37" t="s">
        <v>51</v>
      </c>
      <c r="E175" s="38" t="s">
        <v>50</v>
      </c>
    </row>
    <row r="176" spans="1:5" ht="127.5">
      <c r="A176" t="s">
        <v>52</v>
      </c>
      <c r="E176" s="36" t="s">
        <v>199</v>
      </c>
    </row>
    <row r="177" spans="1:16" ht="12.75">
      <c r="A177" s="25" t="s">
        <v>45</v>
      </c>
      <c s="29" t="s">
        <v>200</v>
      </c>
      <c s="29" t="s">
        <v>201</v>
      </c>
      <c s="25" t="s">
        <v>29</v>
      </c>
      <c s="30" t="s">
        <v>202</v>
      </c>
      <c s="31" t="s">
        <v>59</v>
      </c>
      <c s="32">
        <v>0.1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49</v>
      </c>
      <c r="E178" s="36" t="s">
        <v>50</v>
      </c>
    </row>
    <row r="179" spans="1:5" ht="12.75">
      <c r="A179" s="37" t="s">
        <v>51</v>
      </c>
      <c r="E179" s="38" t="s">
        <v>50</v>
      </c>
    </row>
    <row r="180" spans="1:5" ht="114.75">
      <c r="A180" t="s">
        <v>52</v>
      </c>
      <c r="E180" s="36" t="s">
        <v>203</v>
      </c>
    </row>
    <row r="181" spans="1:16" ht="12.75">
      <c r="A181" s="25" t="s">
        <v>45</v>
      </c>
      <c s="29" t="s">
        <v>204</v>
      </c>
      <c s="29" t="s">
        <v>205</v>
      </c>
      <c s="25" t="s">
        <v>29</v>
      </c>
      <c s="30" t="s">
        <v>206</v>
      </c>
      <c s="31" t="s">
        <v>59</v>
      </c>
      <c s="32">
        <v>1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49</v>
      </c>
      <c r="E182" s="36" t="s">
        <v>50</v>
      </c>
    </row>
    <row r="183" spans="1:5" ht="12.75">
      <c r="A183" s="37" t="s">
        <v>51</v>
      </c>
      <c r="E183" s="38" t="s">
        <v>50</v>
      </c>
    </row>
    <row r="184" spans="1:5" ht="102">
      <c r="A184" t="s">
        <v>52</v>
      </c>
      <c r="E184" s="36" t="s">
        <v>207</v>
      </c>
    </row>
    <row r="185" spans="1:16" ht="12.75">
      <c r="A185" s="25" t="s">
        <v>45</v>
      </c>
      <c s="29" t="s">
        <v>208</v>
      </c>
      <c s="29" t="s">
        <v>209</v>
      </c>
      <c s="25" t="s">
        <v>29</v>
      </c>
      <c s="30" t="s">
        <v>210</v>
      </c>
      <c s="31" t="s">
        <v>59</v>
      </c>
      <c s="32">
        <v>1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49</v>
      </c>
      <c r="E186" s="36" t="s">
        <v>50</v>
      </c>
    </row>
    <row r="187" spans="1:5" ht="12.75">
      <c r="A187" s="37" t="s">
        <v>51</v>
      </c>
      <c r="E187" s="38" t="s">
        <v>50</v>
      </c>
    </row>
    <row r="188" spans="1:5" ht="102">
      <c r="A188" t="s">
        <v>52</v>
      </c>
      <c r="E188" s="36" t="s">
        <v>211</v>
      </c>
    </row>
    <row r="189" spans="1:16" ht="12.75">
      <c r="A189" s="25" t="s">
        <v>45</v>
      </c>
      <c s="29" t="s">
        <v>212</v>
      </c>
      <c s="29" t="s">
        <v>213</v>
      </c>
      <c s="25" t="s">
        <v>29</v>
      </c>
      <c s="30" t="s">
        <v>214</v>
      </c>
      <c s="31" t="s">
        <v>59</v>
      </c>
      <c s="32">
        <v>1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49</v>
      </c>
      <c r="E190" s="36" t="s">
        <v>50</v>
      </c>
    </row>
    <row r="191" spans="1:5" ht="12.75">
      <c r="A191" s="37" t="s">
        <v>51</v>
      </c>
      <c r="E191" s="38" t="s">
        <v>50</v>
      </c>
    </row>
    <row r="192" spans="1:5" ht="127.5">
      <c r="A192" t="s">
        <v>52</v>
      </c>
      <c r="E192" s="36" t="s">
        <v>215</v>
      </c>
    </row>
    <row r="193" spans="1:16" ht="12.75">
      <c r="A193" s="25" t="s">
        <v>45</v>
      </c>
      <c s="29" t="s">
        <v>216</v>
      </c>
      <c s="29" t="s">
        <v>217</v>
      </c>
      <c s="25" t="s">
        <v>29</v>
      </c>
      <c s="30" t="s">
        <v>218</v>
      </c>
      <c s="31" t="s">
        <v>59</v>
      </c>
      <c s="32">
        <v>1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49</v>
      </c>
      <c r="E194" s="36" t="s">
        <v>50</v>
      </c>
    </row>
    <row r="195" spans="1:5" ht="12.75">
      <c r="A195" s="37" t="s">
        <v>51</v>
      </c>
      <c r="E195" s="38" t="s">
        <v>50</v>
      </c>
    </row>
    <row r="196" spans="1:5" ht="102">
      <c r="A196" t="s">
        <v>52</v>
      </c>
      <c r="E196" s="36" t="s">
        <v>219</v>
      </c>
    </row>
    <row r="197" spans="1:16" ht="12.75">
      <c r="A197" s="25" t="s">
        <v>45</v>
      </c>
      <c s="29" t="s">
        <v>220</v>
      </c>
      <c s="29" t="s">
        <v>221</v>
      </c>
      <c s="25" t="s">
        <v>29</v>
      </c>
      <c s="30" t="s">
        <v>222</v>
      </c>
      <c s="31" t="s">
        <v>59</v>
      </c>
      <c s="32">
        <v>1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49</v>
      </c>
      <c r="E198" s="36" t="s">
        <v>50</v>
      </c>
    </row>
    <row r="199" spans="1:5" ht="12.75">
      <c r="A199" s="37" t="s">
        <v>51</v>
      </c>
      <c r="E199" s="38" t="s">
        <v>50</v>
      </c>
    </row>
    <row r="200" spans="1:5" ht="102">
      <c r="A200" t="s">
        <v>52</v>
      </c>
      <c r="E200" s="36" t="s">
        <v>223</v>
      </c>
    </row>
    <row r="201" spans="1:16" ht="12.75">
      <c r="A201" s="25" t="s">
        <v>45</v>
      </c>
      <c s="29" t="s">
        <v>224</v>
      </c>
      <c s="29" t="s">
        <v>225</v>
      </c>
      <c s="25" t="s">
        <v>29</v>
      </c>
      <c s="30" t="s">
        <v>226</v>
      </c>
      <c s="31" t="s">
        <v>59</v>
      </c>
      <c s="32">
        <v>1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49</v>
      </c>
      <c r="E202" s="36" t="s">
        <v>50</v>
      </c>
    </row>
    <row r="203" spans="1:5" ht="12.75">
      <c r="A203" s="37" t="s">
        <v>51</v>
      </c>
      <c r="E203" s="38" t="s">
        <v>50</v>
      </c>
    </row>
    <row r="204" spans="1:5" ht="127.5">
      <c r="A204" t="s">
        <v>52</v>
      </c>
      <c r="E204" s="36" t="s">
        <v>227</v>
      </c>
    </row>
    <row r="205" spans="1:16" ht="12.75">
      <c r="A205" s="25" t="s">
        <v>45</v>
      </c>
      <c s="29" t="s">
        <v>228</v>
      </c>
      <c s="29" t="s">
        <v>229</v>
      </c>
      <c s="25" t="s">
        <v>29</v>
      </c>
      <c s="30" t="s">
        <v>230</v>
      </c>
      <c s="31" t="s">
        <v>59</v>
      </c>
      <c s="32">
        <v>2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12.75">
      <c r="A206" s="35" t="s">
        <v>49</v>
      </c>
      <c r="E206" s="36" t="s">
        <v>50</v>
      </c>
    </row>
    <row r="207" spans="1:5" ht="12.75">
      <c r="A207" s="37" t="s">
        <v>51</v>
      </c>
      <c r="E207" s="38" t="s">
        <v>50</v>
      </c>
    </row>
    <row r="208" spans="1:5" ht="114.75">
      <c r="A208" t="s">
        <v>52</v>
      </c>
      <c r="E208" s="36" t="s">
        <v>231</v>
      </c>
    </row>
    <row r="209" spans="1:16" ht="12.75">
      <c r="A209" s="25" t="s">
        <v>45</v>
      </c>
      <c s="29" t="s">
        <v>232</v>
      </c>
      <c s="29" t="s">
        <v>233</v>
      </c>
      <c s="25" t="s">
        <v>29</v>
      </c>
      <c s="30" t="s">
        <v>234</v>
      </c>
      <c s="31" t="s">
        <v>59</v>
      </c>
      <c s="32">
        <v>2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12.75">
      <c r="A210" s="35" t="s">
        <v>49</v>
      </c>
      <c r="E210" s="36" t="s">
        <v>50</v>
      </c>
    </row>
    <row r="211" spans="1:5" ht="12.75">
      <c r="A211" s="37" t="s">
        <v>51</v>
      </c>
      <c r="E211" s="38" t="s">
        <v>50</v>
      </c>
    </row>
    <row r="212" spans="1:5" ht="114.75">
      <c r="A212" t="s">
        <v>52</v>
      </c>
      <c r="E212" s="36" t="s">
        <v>235</v>
      </c>
    </row>
    <row r="213" spans="1:16" ht="12.75">
      <c r="A213" s="25" t="s">
        <v>45</v>
      </c>
      <c s="29" t="s">
        <v>236</v>
      </c>
      <c s="29" t="s">
        <v>237</v>
      </c>
      <c s="25" t="s">
        <v>29</v>
      </c>
      <c s="30" t="s">
        <v>238</v>
      </c>
      <c s="31" t="s">
        <v>59</v>
      </c>
      <c s="32">
        <v>1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49</v>
      </c>
      <c r="E214" s="36" t="s">
        <v>50</v>
      </c>
    </row>
    <row r="215" spans="1:5" ht="12.75">
      <c r="A215" s="37" t="s">
        <v>51</v>
      </c>
      <c r="E215" s="38" t="s">
        <v>50</v>
      </c>
    </row>
    <row r="216" spans="1:5" ht="127.5">
      <c r="A216" t="s">
        <v>52</v>
      </c>
      <c r="E216" s="36" t="s">
        <v>239</v>
      </c>
    </row>
    <row r="217" spans="1:16" ht="25.5">
      <c r="A217" s="25" t="s">
        <v>45</v>
      </c>
      <c s="29" t="s">
        <v>240</v>
      </c>
      <c s="29" t="s">
        <v>241</v>
      </c>
      <c s="25" t="s">
        <v>29</v>
      </c>
      <c s="30" t="s">
        <v>242</v>
      </c>
      <c s="31" t="s">
        <v>243</v>
      </c>
      <c s="32">
        <v>0.2</v>
      </c>
      <c s="33">
        <v>0</v>
      </c>
      <c s="34">
        <f>ROUND(ROUND(H217,2)*ROUND(G217,3),2)</f>
      </c>
      <c r="O217">
        <f>(I217*21)/100</f>
      </c>
      <c t="s">
        <v>23</v>
      </c>
    </row>
    <row r="218" spans="1:5" ht="12.75">
      <c r="A218" s="35" t="s">
        <v>49</v>
      </c>
      <c r="E218" s="36" t="s">
        <v>50</v>
      </c>
    </row>
    <row r="219" spans="1:5" ht="12.75">
      <c r="A219" s="37" t="s">
        <v>51</v>
      </c>
      <c r="E219" s="38" t="s">
        <v>50</v>
      </c>
    </row>
    <row r="220" spans="1:5" ht="153">
      <c r="A220" t="s">
        <v>52</v>
      </c>
      <c r="E220" s="36" t="s">
        <v>244</v>
      </c>
    </row>
    <row r="221" spans="1:16" ht="25.5">
      <c r="A221" s="25" t="s">
        <v>45</v>
      </c>
      <c s="29" t="s">
        <v>245</v>
      </c>
      <c s="29" t="s">
        <v>246</v>
      </c>
      <c s="25" t="s">
        <v>29</v>
      </c>
      <c s="30" t="s">
        <v>247</v>
      </c>
      <c s="31" t="s">
        <v>59</v>
      </c>
      <c s="32">
        <v>1</v>
      </c>
      <c s="33">
        <v>0</v>
      </c>
      <c s="34">
        <f>ROUND(ROUND(H221,2)*ROUND(G221,3),2)</f>
      </c>
      <c r="O221">
        <f>(I221*21)/100</f>
      </c>
      <c t="s">
        <v>23</v>
      </c>
    </row>
    <row r="222" spans="1:5" ht="12.75">
      <c r="A222" s="35" t="s">
        <v>49</v>
      </c>
      <c r="E222" s="36" t="s">
        <v>50</v>
      </c>
    </row>
    <row r="223" spans="1:5" ht="12.75">
      <c r="A223" s="37" t="s">
        <v>51</v>
      </c>
      <c r="E223" s="38" t="s">
        <v>50</v>
      </c>
    </row>
    <row r="224" spans="1:5" ht="89.25">
      <c r="A224" t="s">
        <v>52</v>
      </c>
      <c r="E224" s="36" t="s">
        <v>248</v>
      </c>
    </row>
    <row r="225" spans="1:16" ht="25.5">
      <c r="A225" s="25" t="s">
        <v>45</v>
      </c>
      <c s="29" t="s">
        <v>249</v>
      </c>
      <c s="29" t="s">
        <v>250</v>
      </c>
      <c s="25" t="s">
        <v>29</v>
      </c>
      <c s="30" t="s">
        <v>251</v>
      </c>
      <c s="31" t="s">
        <v>59</v>
      </c>
      <c s="32">
        <v>1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49</v>
      </c>
      <c r="E226" s="36" t="s">
        <v>50</v>
      </c>
    </row>
    <row r="227" spans="1:5" ht="12.75">
      <c r="A227" s="37" t="s">
        <v>51</v>
      </c>
      <c r="E227" s="38" t="s">
        <v>50</v>
      </c>
    </row>
    <row r="228" spans="1:5" ht="89.25">
      <c r="A228" t="s">
        <v>52</v>
      </c>
      <c r="E228" s="36" t="s">
        <v>252</v>
      </c>
    </row>
    <row r="229" spans="1:16" ht="25.5">
      <c r="A229" s="25" t="s">
        <v>45</v>
      </c>
      <c s="29" t="s">
        <v>253</v>
      </c>
      <c s="29" t="s">
        <v>254</v>
      </c>
      <c s="25" t="s">
        <v>29</v>
      </c>
      <c s="30" t="s">
        <v>255</v>
      </c>
      <c s="31" t="s">
        <v>59</v>
      </c>
      <c s="32">
        <v>1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49</v>
      </c>
      <c r="E230" s="36" t="s">
        <v>50</v>
      </c>
    </row>
    <row r="231" spans="1:5" ht="12.75">
      <c r="A231" s="37" t="s">
        <v>51</v>
      </c>
      <c r="E231" s="38" t="s">
        <v>50</v>
      </c>
    </row>
    <row r="232" spans="1:5" ht="114.75">
      <c r="A232" t="s">
        <v>52</v>
      </c>
      <c r="E232" s="36" t="s">
        <v>256</v>
      </c>
    </row>
    <row r="233" spans="1:16" ht="25.5">
      <c r="A233" s="25" t="s">
        <v>45</v>
      </c>
      <c s="29" t="s">
        <v>257</v>
      </c>
      <c s="29" t="s">
        <v>258</v>
      </c>
      <c s="25" t="s">
        <v>29</v>
      </c>
      <c s="30" t="s">
        <v>259</v>
      </c>
      <c s="31" t="s">
        <v>59</v>
      </c>
      <c s="32">
        <v>1</v>
      </c>
      <c s="33">
        <v>0</v>
      </c>
      <c s="34">
        <f>ROUND(ROUND(H233,2)*ROUND(G233,3),2)</f>
      </c>
      <c r="O233">
        <f>(I233*21)/100</f>
      </c>
      <c t="s">
        <v>23</v>
      </c>
    </row>
    <row r="234" spans="1:5" ht="12.75">
      <c r="A234" s="35" t="s">
        <v>49</v>
      </c>
      <c r="E234" s="36" t="s">
        <v>50</v>
      </c>
    </row>
    <row r="235" spans="1:5" ht="12.75">
      <c r="A235" s="37" t="s">
        <v>51</v>
      </c>
      <c r="E235" s="38" t="s">
        <v>50</v>
      </c>
    </row>
    <row r="236" spans="1:5" ht="140.25">
      <c r="A236" t="s">
        <v>52</v>
      </c>
      <c r="E236" s="36" t="s">
        <v>260</v>
      </c>
    </row>
    <row r="237" spans="1:16" ht="25.5">
      <c r="A237" s="25" t="s">
        <v>45</v>
      </c>
      <c s="29" t="s">
        <v>261</v>
      </c>
      <c s="29" t="s">
        <v>262</v>
      </c>
      <c s="25" t="s">
        <v>29</v>
      </c>
      <c s="30" t="s">
        <v>263</v>
      </c>
      <c s="31" t="s">
        <v>59</v>
      </c>
      <c s="32">
        <v>1</v>
      </c>
      <c s="33">
        <v>0</v>
      </c>
      <c s="34">
        <f>ROUND(ROUND(H237,2)*ROUND(G237,3),2)</f>
      </c>
      <c r="O237">
        <f>(I237*21)/100</f>
      </c>
      <c t="s">
        <v>23</v>
      </c>
    </row>
    <row r="238" spans="1:5" ht="12.75">
      <c r="A238" s="35" t="s">
        <v>49</v>
      </c>
      <c r="E238" s="36" t="s">
        <v>50</v>
      </c>
    </row>
    <row r="239" spans="1:5" ht="12.75">
      <c r="A239" s="37" t="s">
        <v>51</v>
      </c>
      <c r="E239" s="38" t="s">
        <v>50</v>
      </c>
    </row>
    <row r="240" spans="1:5" ht="153">
      <c r="A240" t="s">
        <v>52</v>
      </c>
      <c r="E240" s="36" t="s">
        <v>264</v>
      </c>
    </row>
    <row r="241" spans="1:16" ht="25.5">
      <c r="A241" s="25" t="s">
        <v>45</v>
      </c>
      <c s="29" t="s">
        <v>265</v>
      </c>
      <c s="29" t="s">
        <v>266</v>
      </c>
      <c s="25" t="s">
        <v>29</v>
      </c>
      <c s="30" t="s">
        <v>267</v>
      </c>
      <c s="31" t="s">
        <v>59</v>
      </c>
      <c s="32">
        <v>1</v>
      </c>
      <c s="33">
        <v>0</v>
      </c>
      <c s="34">
        <f>ROUND(ROUND(H241,2)*ROUND(G241,3),2)</f>
      </c>
      <c r="O241">
        <f>(I241*21)/100</f>
      </c>
      <c t="s">
        <v>23</v>
      </c>
    </row>
    <row r="242" spans="1:5" ht="12.75">
      <c r="A242" s="35" t="s">
        <v>49</v>
      </c>
      <c r="E242" s="36" t="s">
        <v>50</v>
      </c>
    </row>
    <row r="243" spans="1:5" ht="12.75">
      <c r="A243" s="37" t="s">
        <v>51</v>
      </c>
      <c r="E243" s="38" t="s">
        <v>50</v>
      </c>
    </row>
    <row r="244" spans="1:5" ht="114.75">
      <c r="A244" t="s">
        <v>52</v>
      </c>
      <c r="E244" s="36" t="s">
        <v>268</v>
      </c>
    </row>
    <row r="245" spans="1:16" ht="12.75">
      <c r="A245" s="25" t="s">
        <v>45</v>
      </c>
      <c s="29" t="s">
        <v>269</v>
      </c>
      <c s="29" t="s">
        <v>270</v>
      </c>
      <c s="25" t="s">
        <v>29</v>
      </c>
      <c s="30" t="s">
        <v>271</v>
      </c>
      <c s="31" t="s">
        <v>59</v>
      </c>
      <c s="32">
        <v>1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12.75">
      <c r="A246" s="35" t="s">
        <v>49</v>
      </c>
      <c r="E246" s="36" t="s">
        <v>50</v>
      </c>
    </row>
    <row r="247" spans="1:5" ht="12.75">
      <c r="A247" s="37" t="s">
        <v>51</v>
      </c>
      <c r="E247" s="38" t="s">
        <v>50</v>
      </c>
    </row>
    <row r="248" spans="1:5" ht="165.75">
      <c r="A248" t="s">
        <v>52</v>
      </c>
      <c r="E248" s="36" t="s">
        <v>272</v>
      </c>
    </row>
    <row r="249" spans="1:16" ht="12.75">
      <c r="A249" s="25" t="s">
        <v>45</v>
      </c>
      <c s="29" t="s">
        <v>273</v>
      </c>
      <c s="29" t="s">
        <v>274</v>
      </c>
      <c s="25" t="s">
        <v>29</v>
      </c>
      <c s="30" t="s">
        <v>275</v>
      </c>
      <c s="31" t="s">
        <v>59</v>
      </c>
      <c s="32">
        <v>1</v>
      </c>
      <c s="33">
        <v>0</v>
      </c>
      <c s="34">
        <f>ROUND(ROUND(H249,2)*ROUND(G249,3),2)</f>
      </c>
      <c r="O249">
        <f>(I249*21)/100</f>
      </c>
      <c t="s">
        <v>23</v>
      </c>
    </row>
    <row r="250" spans="1:5" ht="12.75">
      <c r="A250" s="35" t="s">
        <v>49</v>
      </c>
      <c r="E250" s="36" t="s">
        <v>50</v>
      </c>
    </row>
    <row r="251" spans="1:5" ht="12.75">
      <c r="A251" s="37" t="s">
        <v>51</v>
      </c>
      <c r="E251" s="38" t="s">
        <v>50</v>
      </c>
    </row>
    <row r="252" spans="1:5" ht="153">
      <c r="A252" t="s">
        <v>52</v>
      </c>
      <c r="E252" s="36" t="s">
        <v>276</v>
      </c>
    </row>
    <row r="253" spans="1:16" ht="12.75">
      <c r="A253" s="25" t="s">
        <v>45</v>
      </c>
      <c s="29" t="s">
        <v>277</v>
      </c>
      <c s="29" t="s">
        <v>278</v>
      </c>
      <c s="25" t="s">
        <v>29</v>
      </c>
      <c s="30" t="s">
        <v>279</v>
      </c>
      <c s="31" t="s">
        <v>59</v>
      </c>
      <c s="32">
        <v>1</v>
      </c>
      <c s="33">
        <v>0</v>
      </c>
      <c s="34">
        <f>ROUND(ROUND(H253,2)*ROUND(G253,3),2)</f>
      </c>
      <c r="O253">
        <f>(I253*21)/100</f>
      </c>
      <c t="s">
        <v>23</v>
      </c>
    </row>
    <row r="254" spans="1:5" ht="12.75">
      <c r="A254" s="35" t="s">
        <v>49</v>
      </c>
      <c r="E254" s="36" t="s">
        <v>50</v>
      </c>
    </row>
    <row r="255" spans="1:5" ht="12.75">
      <c r="A255" s="37" t="s">
        <v>51</v>
      </c>
      <c r="E255" s="38" t="s">
        <v>50</v>
      </c>
    </row>
    <row r="256" spans="1:5" ht="153">
      <c r="A256" t="s">
        <v>52</v>
      </c>
      <c r="E256" s="36" t="s">
        <v>280</v>
      </c>
    </row>
    <row r="257" spans="1:16" ht="12.75">
      <c r="A257" s="25" t="s">
        <v>45</v>
      </c>
      <c s="29" t="s">
        <v>281</v>
      </c>
      <c s="29" t="s">
        <v>282</v>
      </c>
      <c s="25" t="s">
        <v>29</v>
      </c>
      <c s="30" t="s">
        <v>283</v>
      </c>
      <c s="31" t="s">
        <v>59</v>
      </c>
      <c s="32">
        <v>3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12.75">
      <c r="A258" s="35" t="s">
        <v>49</v>
      </c>
      <c r="E258" s="36" t="s">
        <v>50</v>
      </c>
    </row>
    <row r="259" spans="1:5" ht="12.75">
      <c r="A259" s="37" t="s">
        <v>51</v>
      </c>
      <c r="E259" s="38" t="s">
        <v>50</v>
      </c>
    </row>
    <row r="260" spans="1:5" ht="114.75">
      <c r="A260" t="s">
        <v>52</v>
      </c>
      <c r="E260" s="36" t="s">
        <v>284</v>
      </c>
    </row>
    <row r="261" spans="1:16" ht="12.75">
      <c r="A261" s="25" t="s">
        <v>45</v>
      </c>
      <c s="29" t="s">
        <v>285</v>
      </c>
      <c s="29" t="s">
        <v>286</v>
      </c>
      <c s="25" t="s">
        <v>29</v>
      </c>
      <c s="30" t="s">
        <v>287</v>
      </c>
      <c s="31" t="s">
        <v>59</v>
      </c>
      <c s="32">
        <v>3</v>
      </c>
      <c s="33">
        <v>0</v>
      </c>
      <c s="34">
        <f>ROUND(ROUND(H261,2)*ROUND(G261,3),2)</f>
      </c>
      <c r="O261">
        <f>(I261*21)/100</f>
      </c>
      <c t="s">
        <v>23</v>
      </c>
    </row>
    <row r="262" spans="1:5" ht="12.75">
      <c r="A262" s="35" t="s">
        <v>49</v>
      </c>
      <c r="E262" s="36" t="s">
        <v>50</v>
      </c>
    </row>
    <row r="263" spans="1:5" ht="12.75">
      <c r="A263" s="37" t="s">
        <v>51</v>
      </c>
      <c r="E263" s="38" t="s">
        <v>50</v>
      </c>
    </row>
    <row r="264" spans="1:5" ht="140.25">
      <c r="A264" t="s">
        <v>52</v>
      </c>
      <c r="E264" s="36" t="s">
        <v>288</v>
      </c>
    </row>
    <row r="265" spans="1:16" ht="12.75">
      <c r="A265" s="25" t="s">
        <v>45</v>
      </c>
      <c s="29" t="s">
        <v>289</v>
      </c>
      <c s="29" t="s">
        <v>290</v>
      </c>
      <c s="25" t="s">
        <v>29</v>
      </c>
      <c s="30" t="s">
        <v>291</v>
      </c>
      <c s="31" t="s">
        <v>59</v>
      </c>
      <c s="32">
        <v>1</v>
      </c>
      <c s="33">
        <v>0</v>
      </c>
      <c s="34">
        <f>ROUND(ROUND(H265,2)*ROUND(G265,3),2)</f>
      </c>
      <c r="O265">
        <f>(I265*21)/100</f>
      </c>
      <c t="s">
        <v>23</v>
      </c>
    </row>
    <row r="266" spans="1:5" ht="12.75">
      <c r="A266" s="35" t="s">
        <v>49</v>
      </c>
      <c r="E266" s="36" t="s">
        <v>50</v>
      </c>
    </row>
    <row r="267" spans="1:5" ht="12.75">
      <c r="A267" s="37" t="s">
        <v>51</v>
      </c>
      <c r="E267" s="38" t="s">
        <v>50</v>
      </c>
    </row>
    <row r="268" spans="1:5" ht="114.75">
      <c r="A268" t="s">
        <v>52</v>
      </c>
      <c r="E268" s="36" t="s">
        <v>292</v>
      </c>
    </row>
    <row r="269" spans="1:16" ht="12.75">
      <c r="A269" s="25" t="s">
        <v>45</v>
      </c>
      <c s="29" t="s">
        <v>293</v>
      </c>
      <c s="29" t="s">
        <v>294</v>
      </c>
      <c s="25" t="s">
        <v>29</v>
      </c>
      <c s="30" t="s">
        <v>295</v>
      </c>
      <c s="31" t="s">
        <v>59</v>
      </c>
      <c s="32">
        <v>1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12.75">
      <c r="A270" s="35" t="s">
        <v>49</v>
      </c>
      <c r="E270" s="36" t="s">
        <v>50</v>
      </c>
    </row>
    <row r="271" spans="1:5" ht="12.75">
      <c r="A271" s="37" t="s">
        <v>51</v>
      </c>
      <c r="E271" s="38" t="s">
        <v>50</v>
      </c>
    </row>
    <row r="272" spans="1:5" ht="140.25">
      <c r="A272" t="s">
        <v>52</v>
      </c>
      <c r="E272" s="36" t="s">
        <v>296</v>
      </c>
    </row>
    <row r="273" spans="1:16" ht="12.75">
      <c r="A273" s="25" t="s">
        <v>45</v>
      </c>
      <c s="29" t="s">
        <v>297</v>
      </c>
      <c s="29" t="s">
        <v>298</v>
      </c>
      <c s="25" t="s">
        <v>29</v>
      </c>
      <c s="30" t="s">
        <v>299</v>
      </c>
      <c s="31" t="s">
        <v>59</v>
      </c>
      <c s="32">
        <v>1</v>
      </c>
      <c s="33">
        <v>0</v>
      </c>
      <c s="34">
        <f>ROUND(ROUND(H273,2)*ROUND(G273,3),2)</f>
      </c>
      <c r="O273">
        <f>(I273*21)/100</f>
      </c>
      <c t="s">
        <v>23</v>
      </c>
    </row>
    <row r="274" spans="1:5" ht="12.75">
      <c r="A274" s="35" t="s">
        <v>49</v>
      </c>
      <c r="E274" s="36" t="s">
        <v>50</v>
      </c>
    </row>
    <row r="275" spans="1:5" ht="12.75">
      <c r="A275" s="37" t="s">
        <v>51</v>
      </c>
      <c r="E275" s="38" t="s">
        <v>50</v>
      </c>
    </row>
    <row r="276" spans="1:5" ht="153">
      <c r="A276" t="s">
        <v>52</v>
      </c>
      <c r="E276" s="36" t="s">
        <v>300</v>
      </c>
    </row>
    <row r="277" spans="1:16" ht="12.75">
      <c r="A277" s="25" t="s">
        <v>45</v>
      </c>
      <c s="29" t="s">
        <v>301</v>
      </c>
      <c s="29" t="s">
        <v>302</v>
      </c>
      <c s="25" t="s">
        <v>29</v>
      </c>
      <c s="30" t="s">
        <v>303</v>
      </c>
      <c s="31" t="s">
        <v>59</v>
      </c>
      <c s="32">
        <v>1</v>
      </c>
      <c s="33">
        <v>0</v>
      </c>
      <c s="34">
        <f>ROUND(ROUND(H277,2)*ROUND(G277,3),2)</f>
      </c>
      <c r="O277">
        <f>(I277*21)/100</f>
      </c>
      <c t="s">
        <v>23</v>
      </c>
    </row>
    <row r="278" spans="1:5" ht="12.75">
      <c r="A278" s="35" t="s">
        <v>49</v>
      </c>
      <c r="E278" s="36" t="s">
        <v>50</v>
      </c>
    </row>
    <row r="279" spans="1:5" ht="12.75">
      <c r="A279" s="37" t="s">
        <v>51</v>
      </c>
      <c r="E279" s="38" t="s">
        <v>50</v>
      </c>
    </row>
    <row r="280" spans="1:5" ht="114.75">
      <c r="A280" t="s">
        <v>52</v>
      </c>
      <c r="E280" s="36" t="s">
        <v>304</v>
      </c>
    </row>
    <row r="281" spans="1:16" ht="12.75">
      <c r="A281" s="25" t="s">
        <v>45</v>
      </c>
      <c s="29" t="s">
        <v>305</v>
      </c>
      <c s="29" t="s">
        <v>306</v>
      </c>
      <c s="25" t="s">
        <v>29</v>
      </c>
      <c s="30" t="s">
        <v>307</v>
      </c>
      <c s="31" t="s">
        <v>59</v>
      </c>
      <c s="32">
        <v>1</v>
      </c>
      <c s="33">
        <v>0</v>
      </c>
      <c s="34">
        <f>ROUND(ROUND(H281,2)*ROUND(G281,3),2)</f>
      </c>
      <c r="O281">
        <f>(I281*21)/100</f>
      </c>
      <c t="s">
        <v>23</v>
      </c>
    </row>
    <row r="282" spans="1:5" ht="12.75">
      <c r="A282" s="35" t="s">
        <v>49</v>
      </c>
      <c r="E282" s="36" t="s">
        <v>50</v>
      </c>
    </row>
    <row r="283" spans="1:5" ht="12.75">
      <c r="A283" s="37" t="s">
        <v>51</v>
      </c>
      <c r="E283" s="38" t="s">
        <v>50</v>
      </c>
    </row>
    <row r="284" spans="1:5" ht="127.5">
      <c r="A284" t="s">
        <v>52</v>
      </c>
      <c r="E284" s="36" t="s">
        <v>308</v>
      </c>
    </row>
    <row r="285" spans="1:16" ht="12.75">
      <c r="A285" s="25" t="s">
        <v>45</v>
      </c>
      <c s="29" t="s">
        <v>309</v>
      </c>
      <c s="29" t="s">
        <v>310</v>
      </c>
      <c s="25" t="s">
        <v>29</v>
      </c>
      <c s="30" t="s">
        <v>311</v>
      </c>
      <c s="31" t="s">
        <v>59</v>
      </c>
      <c s="32">
        <v>1</v>
      </c>
      <c s="33">
        <v>0</v>
      </c>
      <c s="34">
        <f>ROUND(ROUND(H285,2)*ROUND(G285,3),2)</f>
      </c>
      <c r="O285">
        <f>(I285*21)/100</f>
      </c>
      <c t="s">
        <v>23</v>
      </c>
    </row>
    <row r="286" spans="1:5" ht="12.75">
      <c r="A286" s="35" t="s">
        <v>49</v>
      </c>
      <c r="E286" s="36" t="s">
        <v>50</v>
      </c>
    </row>
    <row r="287" spans="1:5" ht="12.75">
      <c r="A287" s="37" t="s">
        <v>51</v>
      </c>
      <c r="E287" s="38" t="s">
        <v>50</v>
      </c>
    </row>
    <row r="288" spans="1:5" ht="114.75">
      <c r="A288" t="s">
        <v>52</v>
      </c>
      <c r="E288" s="36" t="s">
        <v>312</v>
      </c>
    </row>
    <row r="289" spans="1:16" ht="12.75">
      <c r="A289" s="25" t="s">
        <v>45</v>
      </c>
      <c s="29" t="s">
        <v>313</v>
      </c>
      <c s="29" t="s">
        <v>314</v>
      </c>
      <c s="25" t="s">
        <v>29</v>
      </c>
      <c s="30" t="s">
        <v>315</v>
      </c>
      <c s="31" t="s">
        <v>59</v>
      </c>
      <c s="32">
        <v>1</v>
      </c>
      <c s="33">
        <v>0</v>
      </c>
      <c s="34">
        <f>ROUND(ROUND(H289,2)*ROUND(G289,3),2)</f>
      </c>
      <c r="O289">
        <f>(I289*21)/100</f>
      </c>
      <c t="s">
        <v>23</v>
      </c>
    </row>
    <row r="290" spans="1:5" ht="12.75">
      <c r="A290" s="35" t="s">
        <v>49</v>
      </c>
      <c r="E290" s="36" t="s">
        <v>50</v>
      </c>
    </row>
    <row r="291" spans="1:5" ht="12.75">
      <c r="A291" s="37" t="s">
        <v>51</v>
      </c>
      <c r="E291" s="38" t="s">
        <v>50</v>
      </c>
    </row>
    <row r="292" spans="1:5" ht="114.75">
      <c r="A292" t="s">
        <v>52</v>
      </c>
      <c r="E292" s="36" t="s">
        <v>316</v>
      </c>
    </row>
    <row r="293" spans="1:16" ht="12.75">
      <c r="A293" s="25" t="s">
        <v>45</v>
      </c>
      <c s="29" t="s">
        <v>317</v>
      </c>
      <c s="29" t="s">
        <v>318</v>
      </c>
      <c s="25" t="s">
        <v>29</v>
      </c>
      <c s="30" t="s">
        <v>319</v>
      </c>
      <c s="31" t="s">
        <v>139</v>
      </c>
      <c s="32">
        <v>75</v>
      </c>
      <c s="33">
        <v>0</v>
      </c>
      <c s="34">
        <f>ROUND(ROUND(H293,2)*ROUND(G293,3),2)</f>
      </c>
      <c r="O293">
        <f>(I293*21)/100</f>
      </c>
      <c t="s">
        <v>23</v>
      </c>
    </row>
    <row r="294" spans="1:5" ht="12.75">
      <c r="A294" s="35" t="s">
        <v>49</v>
      </c>
      <c r="E294" s="36" t="s">
        <v>50</v>
      </c>
    </row>
    <row r="295" spans="1:5" ht="12.75">
      <c r="A295" s="37" t="s">
        <v>51</v>
      </c>
      <c r="E295" s="38" t="s">
        <v>50</v>
      </c>
    </row>
    <row r="296" spans="1:5" ht="114.75">
      <c r="A296" t="s">
        <v>52</v>
      </c>
      <c r="E296" s="36" t="s">
        <v>320</v>
      </c>
    </row>
    <row r="297" spans="1:16" ht="12.75">
      <c r="A297" s="25" t="s">
        <v>45</v>
      </c>
      <c s="29" t="s">
        <v>321</v>
      </c>
      <c s="29" t="s">
        <v>322</v>
      </c>
      <c s="25" t="s">
        <v>29</v>
      </c>
      <c s="30" t="s">
        <v>323</v>
      </c>
      <c s="31" t="s">
        <v>139</v>
      </c>
      <c s="32">
        <v>40</v>
      </c>
      <c s="33">
        <v>0</v>
      </c>
      <c s="34">
        <f>ROUND(ROUND(H297,2)*ROUND(G297,3),2)</f>
      </c>
      <c r="O297">
        <f>(I297*21)/100</f>
      </c>
      <c t="s">
        <v>23</v>
      </c>
    </row>
    <row r="298" spans="1:5" ht="12.75">
      <c r="A298" s="35" t="s">
        <v>49</v>
      </c>
      <c r="E298" s="36" t="s">
        <v>50</v>
      </c>
    </row>
    <row r="299" spans="1:5" ht="12.75">
      <c r="A299" s="37" t="s">
        <v>51</v>
      </c>
      <c r="E299" s="38" t="s">
        <v>50</v>
      </c>
    </row>
    <row r="300" spans="1:5" ht="102">
      <c r="A300" t="s">
        <v>52</v>
      </c>
      <c r="E300" s="36" t="s">
        <v>324</v>
      </c>
    </row>
    <row r="301" spans="1:16" ht="12.75">
      <c r="A301" s="25" t="s">
        <v>45</v>
      </c>
      <c s="29" t="s">
        <v>325</v>
      </c>
      <c s="29" t="s">
        <v>326</v>
      </c>
      <c s="25" t="s">
        <v>29</v>
      </c>
      <c s="30" t="s">
        <v>327</v>
      </c>
      <c s="31" t="s">
        <v>59</v>
      </c>
      <c s="32">
        <v>5</v>
      </c>
      <c s="33">
        <v>0</v>
      </c>
      <c s="34">
        <f>ROUND(ROUND(H301,2)*ROUND(G301,3),2)</f>
      </c>
      <c r="O301">
        <f>(I301*21)/100</f>
      </c>
      <c t="s">
        <v>23</v>
      </c>
    </row>
    <row r="302" spans="1:5" ht="12.75">
      <c r="A302" s="35" t="s">
        <v>49</v>
      </c>
      <c r="E302" s="36" t="s">
        <v>50</v>
      </c>
    </row>
    <row r="303" spans="1:5" ht="12.75">
      <c r="A303" s="37" t="s">
        <v>51</v>
      </c>
      <c r="E303" s="38" t="s">
        <v>50</v>
      </c>
    </row>
    <row r="304" spans="1:5" ht="114.75">
      <c r="A304" t="s">
        <v>52</v>
      </c>
      <c r="E304" s="36" t="s">
        <v>328</v>
      </c>
    </row>
    <row r="305" spans="1:16" ht="25.5">
      <c r="A305" s="25" t="s">
        <v>45</v>
      </c>
      <c s="29" t="s">
        <v>329</v>
      </c>
      <c s="29" t="s">
        <v>330</v>
      </c>
      <c s="25" t="s">
        <v>29</v>
      </c>
      <c s="30" t="s">
        <v>331</v>
      </c>
      <c s="31" t="s">
        <v>59</v>
      </c>
      <c s="32">
        <v>20</v>
      </c>
      <c s="33">
        <v>0</v>
      </c>
      <c s="34">
        <f>ROUND(ROUND(H305,2)*ROUND(G305,3),2)</f>
      </c>
      <c r="O305">
        <f>(I305*21)/100</f>
      </c>
      <c t="s">
        <v>23</v>
      </c>
    </row>
    <row r="306" spans="1:5" ht="12.75">
      <c r="A306" s="35" t="s">
        <v>49</v>
      </c>
      <c r="E306" s="36" t="s">
        <v>50</v>
      </c>
    </row>
    <row r="307" spans="1:5" ht="12.75">
      <c r="A307" s="37" t="s">
        <v>51</v>
      </c>
      <c r="E307" s="38" t="s">
        <v>50</v>
      </c>
    </row>
    <row r="308" spans="1:5" ht="89.25">
      <c r="A308" t="s">
        <v>52</v>
      </c>
      <c r="E308" s="36" t="s">
        <v>332</v>
      </c>
    </row>
    <row r="309" spans="1:16" ht="25.5">
      <c r="A309" s="25" t="s">
        <v>45</v>
      </c>
      <c s="29" t="s">
        <v>333</v>
      </c>
      <c s="29" t="s">
        <v>334</v>
      </c>
      <c s="25" t="s">
        <v>29</v>
      </c>
      <c s="30" t="s">
        <v>335</v>
      </c>
      <c s="31" t="s">
        <v>59</v>
      </c>
      <c s="32">
        <v>1</v>
      </c>
      <c s="33">
        <v>0</v>
      </c>
      <c s="34">
        <f>ROUND(ROUND(H309,2)*ROUND(G309,3),2)</f>
      </c>
      <c r="O309">
        <f>(I309*21)/100</f>
      </c>
      <c t="s">
        <v>23</v>
      </c>
    </row>
    <row r="310" spans="1:5" ht="12.75">
      <c r="A310" s="35" t="s">
        <v>49</v>
      </c>
      <c r="E310" s="36" t="s">
        <v>50</v>
      </c>
    </row>
    <row r="311" spans="1:5" ht="12.75">
      <c r="A311" s="37" t="s">
        <v>51</v>
      </c>
      <c r="E311" s="38" t="s">
        <v>50</v>
      </c>
    </row>
    <row r="312" spans="1:5" ht="102">
      <c r="A312" t="s">
        <v>52</v>
      </c>
      <c r="E312" s="36" t="s">
        <v>336</v>
      </c>
    </row>
    <row r="313" spans="1:16" ht="12.75">
      <c r="A313" s="25" t="s">
        <v>45</v>
      </c>
      <c s="29" t="s">
        <v>337</v>
      </c>
      <c s="29" t="s">
        <v>338</v>
      </c>
      <c s="25" t="s">
        <v>29</v>
      </c>
      <c s="30" t="s">
        <v>339</v>
      </c>
      <c s="31" t="s">
        <v>139</v>
      </c>
      <c s="32">
        <v>50</v>
      </c>
      <c s="33">
        <v>0</v>
      </c>
      <c s="34">
        <f>ROUND(ROUND(H313,2)*ROUND(G313,3),2)</f>
      </c>
      <c r="O313">
        <f>(I313*21)/100</f>
      </c>
      <c t="s">
        <v>23</v>
      </c>
    </row>
    <row r="314" spans="1:5" ht="12.75">
      <c r="A314" s="35" t="s">
        <v>49</v>
      </c>
      <c r="E314" s="36" t="s">
        <v>50</v>
      </c>
    </row>
    <row r="315" spans="1:5" ht="12.75">
      <c r="A315" s="37" t="s">
        <v>51</v>
      </c>
      <c r="E315" s="38" t="s">
        <v>50</v>
      </c>
    </row>
    <row r="316" spans="1:5" ht="114.75">
      <c r="A316" t="s">
        <v>52</v>
      </c>
      <c r="E316" s="36" t="s">
        <v>340</v>
      </c>
    </row>
    <row r="317" spans="1:16" ht="12.75">
      <c r="A317" s="25" t="s">
        <v>45</v>
      </c>
      <c s="29" t="s">
        <v>341</v>
      </c>
      <c s="29" t="s">
        <v>342</v>
      </c>
      <c s="25" t="s">
        <v>29</v>
      </c>
      <c s="30" t="s">
        <v>343</v>
      </c>
      <c s="31" t="s">
        <v>59</v>
      </c>
      <c s="32">
        <v>1</v>
      </c>
      <c s="33">
        <v>0</v>
      </c>
      <c s="34">
        <f>ROUND(ROUND(H317,2)*ROUND(G317,3),2)</f>
      </c>
      <c r="O317">
        <f>(I317*21)/100</f>
      </c>
      <c t="s">
        <v>23</v>
      </c>
    </row>
    <row r="318" spans="1:5" ht="12.75">
      <c r="A318" s="35" t="s">
        <v>49</v>
      </c>
      <c r="E318" s="36" t="s">
        <v>50</v>
      </c>
    </row>
    <row r="319" spans="1:5" ht="12.75">
      <c r="A319" s="37" t="s">
        <v>51</v>
      </c>
      <c r="E319" s="38" t="s">
        <v>50</v>
      </c>
    </row>
    <row r="320" spans="1:5" ht="76.5">
      <c r="A320" t="s">
        <v>52</v>
      </c>
      <c r="E320" s="36" t="s">
        <v>344</v>
      </c>
    </row>
    <row r="321" spans="1:16" ht="12.75">
      <c r="A321" s="25" t="s">
        <v>45</v>
      </c>
      <c s="29" t="s">
        <v>345</v>
      </c>
      <c s="29" t="s">
        <v>346</v>
      </c>
      <c s="25" t="s">
        <v>29</v>
      </c>
      <c s="30" t="s">
        <v>347</v>
      </c>
      <c s="31" t="s">
        <v>59</v>
      </c>
      <c s="32">
        <v>1</v>
      </c>
      <c s="33">
        <v>0</v>
      </c>
      <c s="34">
        <f>ROUND(ROUND(H321,2)*ROUND(G321,3),2)</f>
      </c>
      <c r="O321">
        <f>(I321*21)/100</f>
      </c>
      <c t="s">
        <v>23</v>
      </c>
    </row>
    <row r="322" spans="1:5" ht="12.75">
      <c r="A322" s="35" t="s">
        <v>49</v>
      </c>
      <c r="E322" s="36" t="s">
        <v>50</v>
      </c>
    </row>
    <row r="323" spans="1:5" ht="12.75">
      <c r="A323" s="37" t="s">
        <v>51</v>
      </c>
      <c r="E323" s="38" t="s">
        <v>50</v>
      </c>
    </row>
    <row r="324" spans="1:5" ht="89.25">
      <c r="A324" t="s">
        <v>52</v>
      </c>
      <c r="E324" s="36" t="s">
        <v>348</v>
      </c>
    </row>
    <row r="325" spans="1:16" ht="12.75">
      <c r="A325" s="25" t="s">
        <v>45</v>
      </c>
      <c s="29" t="s">
        <v>349</v>
      </c>
      <c s="29" t="s">
        <v>350</v>
      </c>
      <c s="25" t="s">
        <v>50</v>
      </c>
      <c s="30" t="s">
        <v>351</v>
      </c>
      <c s="31" t="s">
        <v>154</v>
      </c>
      <c s="32">
        <v>0.05</v>
      </c>
      <c s="33">
        <v>0</v>
      </c>
      <c s="34">
        <f>ROUND(ROUND(H325,2)*ROUND(G325,3),2)</f>
      </c>
      <c r="O325">
        <f>(I325*21)/100</f>
      </c>
      <c t="s">
        <v>23</v>
      </c>
    </row>
    <row r="326" spans="1:5" ht="12.75">
      <c r="A326" s="35" t="s">
        <v>49</v>
      </c>
      <c r="E326" s="36" t="s">
        <v>50</v>
      </c>
    </row>
    <row r="327" spans="1:5" ht="12.75">
      <c r="A327" s="37" t="s">
        <v>51</v>
      </c>
      <c r="E327" s="38" t="s">
        <v>50</v>
      </c>
    </row>
    <row r="328" spans="1:5" ht="153">
      <c r="A328" t="s">
        <v>52</v>
      </c>
      <c r="E328" s="36" t="s">
        <v>352</v>
      </c>
    </row>
    <row r="329" spans="1:16" ht="12.75">
      <c r="A329" s="25" t="s">
        <v>45</v>
      </c>
      <c s="29" t="s">
        <v>353</v>
      </c>
      <c s="29" t="s">
        <v>354</v>
      </c>
      <c s="25" t="s">
        <v>29</v>
      </c>
      <c s="30" t="s">
        <v>355</v>
      </c>
      <c s="31" t="s">
        <v>356</v>
      </c>
      <c s="32">
        <v>0.18</v>
      </c>
      <c s="33">
        <v>0</v>
      </c>
      <c s="34">
        <f>ROUND(ROUND(H329,2)*ROUND(G329,3),2)</f>
      </c>
      <c r="O329">
        <f>(I329*21)/100</f>
      </c>
      <c t="s">
        <v>23</v>
      </c>
    </row>
    <row r="330" spans="1:5" ht="12.75">
      <c r="A330" s="35" t="s">
        <v>49</v>
      </c>
      <c r="E330" s="36" t="s">
        <v>50</v>
      </c>
    </row>
    <row r="331" spans="1:5" ht="12.75">
      <c r="A331" s="37" t="s">
        <v>51</v>
      </c>
      <c r="E331" s="38" t="s">
        <v>50</v>
      </c>
    </row>
    <row r="332" spans="1:5" ht="153">
      <c r="A332" t="s">
        <v>52</v>
      </c>
      <c r="E332" s="36" t="s">
        <v>352</v>
      </c>
    </row>
    <row r="333" spans="1:16" ht="12.75">
      <c r="A333" s="25" t="s">
        <v>45</v>
      </c>
      <c s="29" t="s">
        <v>357</v>
      </c>
      <c s="29" t="s">
        <v>358</v>
      </c>
      <c s="25" t="s">
        <v>29</v>
      </c>
      <c s="30" t="s">
        <v>359</v>
      </c>
      <c s="31" t="s">
        <v>59</v>
      </c>
      <c s="32">
        <v>1</v>
      </c>
      <c s="33">
        <v>0</v>
      </c>
      <c s="34">
        <f>ROUND(ROUND(H333,2)*ROUND(G333,3),2)</f>
      </c>
      <c r="O333">
        <f>(I333*21)/100</f>
      </c>
      <c t="s">
        <v>23</v>
      </c>
    </row>
    <row r="334" spans="1:5" ht="12.75">
      <c r="A334" s="35" t="s">
        <v>49</v>
      </c>
      <c r="E334" s="36" t="s">
        <v>50</v>
      </c>
    </row>
    <row r="335" spans="1:5" ht="12.75">
      <c r="A335" s="37" t="s">
        <v>51</v>
      </c>
      <c r="E335" s="38" t="s">
        <v>50</v>
      </c>
    </row>
    <row r="336" spans="1:5" ht="127.5">
      <c r="A336" t="s">
        <v>52</v>
      </c>
      <c r="E336" s="36" t="s">
        <v>360</v>
      </c>
    </row>
    <row r="337" spans="1:16" ht="12.75">
      <c r="A337" s="25" t="s">
        <v>45</v>
      </c>
      <c s="29" t="s">
        <v>361</v>
      </c>
      <c s="29" t="s">
        <v>362</v>
      </c>
      <c s="25" t="s">
        <v>29</v>
      </c>
      <c s="30" t="s">
        <v>363</v>
      </c>
      <c s="31" t="s">
        <v>59</v>
      </c>
      <c s="32">
        <v>1</v>
      </c>
      <c s="33">
        <v>0</v>
      </c>
      <c s="34">
        <f>ROUND(ROUND(H337,2)*ROUND(G337,3),2)</f>
      </c>
      <c r="O337">
        <f>(I337*21)/100</f>
      </c>
      <c t="s">
        <v>23</v>
      </c>
    </row>
    <row r="338" spans="1:5" ht="12.75">
      <c r="A338" s="35" t="s">
        <v>49</v>
      </c>
      <c r="E338" s="36" t="s">
        <v>50</v>
      </c>
    </row>
    <row r="339" spans="1:5" ht="12.75">
      <c r="A339" s="37" t="s">
        <v>51</v>
      </c>
      <c r="E339" s="38" t="s">
        <v>50</v>
      </c>
    </row>
    <row r="340" spans="1:5" ht="153">
      <c r="A340" t="s">
        <v>52</v>
      </c>
      <c r="E340" s="36" t="s">
        <v>364</v>
      </c>
    </row>
    <row r="341" spans="1:16" ht="12.75">
      <c r="A341" s="25" t="s">
        <v>45</v>
      </c>
      <c s="29" t="s">
        <v>365</v>
      </c>
      <c s="29" t="s">
        <v>366</v>
      </c>
      <c s="25" t="s">
        <v>29</v>
      </c>
      <c s="30" t="s">
        <v>367</v>
      </c>
      <c s="31" t="s">
        <v>59</v>
      </c>
      <c s="32">
        <v>12</v>
      </c>
      <c s="33">
        <v>0</v>
      </c>
      <c s="34">
        <f>ROUND(ROUND(H341,2)*ROUND(G341,3),2)</f>
      </c>
      <c r="O341">
        <f>(I341*21)/100</f>
      </c>
      <c t="s">
        <v>23</v>
      </c>
    </row>
    <row r="342" spans="1:5" ht="12.75">
      <c r="A342" s="35" t="s">
        <v>49</v>
      </c>
      <c r="E342" s="36" t="s">
        <v>50</v>
      </c>
    </row>
    <row r="343" spans="1:5" ht="12.75">
      <c r="A343" s="37" t="s">
        <v>51</v>
      </c>
      <c r="E343" s="38" t="s">
        <v>50</v>
      </c>
    </row>
    <row r="344" spans="1:5" ht="127.5">
      <c r="A344" t="s">
        <v>52</v>
      </c>
      <c r="E344" s="36" t="s">
        <v>368</v>
      </c>
    </row>
    <row r="345" spans="1:16" ht="12.75">
      <c r="A345" s="25" t="s">
        <v>45</v>
      </c>
      <c s="29" t="s">
        <v>369</v>
      </c>
      <c s="29" t="s">
        <v>370</v>
      </c>
      <c s="25" t="s">
        <v>29</v>
      </c>
      <c s="30" t="s">
        <v>371</v>
      </c>
      <c s="31" t="s">
        <v>59</v>
      </c>
      <c s="32">
        <v>1</v>
      </c>
      <c s="33">
        <v>0</v>
      </c>
      <c s="34">
        <f>ROUND(ROUND(H345,2)*ROUND(G345,3),2)</f>
      </c>
      <c r="O345">
        <f>(I345*21)/100</f>
      </c>
      <c t="s">
        <v>23</v>
      </c>
    </row>
    <row r="346" spans="1:5" ht="12.75">
      <c r="A346" s="35" t="s">
        <v>49</v>
      </c>
      <c r="E346" s="36" t="s">
        <v>50</v>
      </c>
    </row>
    <row r="347" spans="1:5" ht="12.75">
      <c r="A347" s="37" t="s">
        <v>51</v>
      </c>
      <c r="E347" s="38" t="s">
        <v>50</v>
      </c>
    </row>
    <row r="348" spans="1:5" ht="165.75">
      <c r="A348" t="s">
        <v>52</v>
      </c>
      <c r="E348" s="36" t="s">
        <v>372</v>
      </c>
    </row>
    <row r="349" spans="1:16" ht="12.75">
      <c r="A349" s="25" t="s">
        <v>45</v>
      </c>
      <c s="29" t="s">
        <v>373</v>
      </c>
      <c s="29" t="s">
        <v>374</v>
      </c>
      <c s="25" t="s">
        <v>29</v>
      </c>
      <c s="30" t="s">
        <v>375</v>
      </c>
      <c s="31" t="s">
        <v>59</v>
      </c>
      <c s="32">
        <v>1</v>
      </c>
      <c s="33">
        <v>0</v>
      </c>
      <c s="34">
        <f>ROUND(ROUND(H349,2)*ROUND(G349,3),2)</f>
      </c>
      <c r="O349">
        <f>(I349*21)/100</f>
      </c>
      <c t="s">
        <v>23</v>
      </c>
    </row>
    <row r="350" spans="1:5" ht="12.75">
      <c r="A350" s="35" t="s">
        <v>49</v>
      </c>
      <c r="E350" s="36" t="s">
        <v>50</v>
      </c>
    </row>
    <row r="351" spans="1:5" ht="12.75">
      <c r="A351" s="37" t="s">
        <v>51</v>
      </c>
      <c r="E351" s="38" t="s">
        <v>50</v>
      </c>
    </row>
    <row r="352" spans="1:5" ht="127.5">
      <c r="A352" t="s">
        <v>52</v>
      </c>
      <c r="E352" s="36" t="s">
        <v>360</v>
      </c>
    </row>
    <row r="353" spans="1:16" ht="12.75">
      <c r="A353" s="25" t="s">
        <v>45</v>
      </c>
      <c s="29" t="s">
        <v>376</v>
      </c>
      <c s="29" t="s">
        <v>377</v>
      </c>
      <c s="25" t="s">
        <v>29</v>
      </c>
      <c s="30" t="s">
        <v>378</v>
      </c>
      <c s="31" t="s">
        <v>59</v>
      </c>
      <c s="32">
        <v>3</v>
      </c>
      <c s="33">
        <v>0</v>
      </c>
      <c s="34">
        <f>ROUND(ROUND(H353,2)*ROUND(G353,3),2)</f>
      </c>
      <c r="O353">
        <f>(I353*21)/100</f>
      </c>
      <c t="s">
        <v>23</v>
      </c>
    </row>
    <row r="354" spans="1:5" ht="12.75">
      <c r="A354" s="35" t="s">
        <v>49</v>
      </c>
      <c r="E354" s="36" t="s">
        <v>50</v>
      </c>
    </row>
    <row r="355" spans="1:5" ht="12.75">
      <c r="A355" s="37" t="s">
        <v>51</v>
      </c>
      <c r="E355" s="38" t="s">
        <v>50</v>
      </c>
    </row>
    <row r="356" spans="1:5" ht="165.75">
      <c r="A356" t="s">
        <v>52</v>
      </c>
      <c r="E356" s="36" t="s">
        <v>372</v>
      </c>
    </row>
    <row r="357" spans="1:16" ht="12.75">
      <c r="A357" s="25" t="s">
        <v>45</v>
      </c>
      <c s="29" t="s">
        <v>379</v>
      </c>
      <c s="29" t="s">
        <v>380</v>
      </c>
      <c s="25" t="s">
        <v>29</v>
      </c>
      <c s="30" t="s">
        <v>381</v>
      </c>
      <c s="31" t="s">
        <v>59</v>
      </c>
      <c s="32">
        <v>3</v>
      </c>
      <c s="33">
        <v>0</v>
      </c>
      <c s="34">
        <f>ROUND(ROUND(H357,2)*ROUND(G357,3),2)</f>
      </c>
      <c r="O357">
        <f>(I357*21)/100</f>
      </c>
      <c t="s">
        <v>23</v>
      </c>
    </row>
    <row r="358" spans="1:5" ht="12.75">
      <c r="A358" s="35" t="s">
        <v>49</v>
      </c>
      <c r="E358" s="36" t="s">
        <v>50</v>
      </c>
    </row>
    <row r="359" spans="1:5" ht="12.75">
      <c r="A359" s="37" t="s">
        <v>51</v>
      </c>
      <c r="E359" s="38" t="s">
        <v>50</v>
      </c>
    </row>
    <row r="360" spans="1:5" ht="127.5">
      <c r="A360" t="s">
        <v>52</v>
      </c>
      <c r="E360" s="36" t="s">
        <v>360</v>
      </c>
    </row>
    <row r="361" spans="1:16" ht="12.75">
      <c r="A361" s="25" t="s">
        <v>45</v>
      </c>
      <c s="29" t="s">
        <v>382</v>
      </c>
      <c s="29" t="s">
        <v>383</v>
      </c>
      <c s="25" t="s">
        <v>29</v>
      </c>
      <c s="30" t="s">
        <v>384</v>
      </c>
      <c s="31" t="s">
        <v>59</v>
      </c>
      <c s="32">
        <v>1</v>
      </c>
      <c s="33">
        <v>0</v>
      </c>
      <c s="34">
        <f>ROUND(ROUND(H361,2)*ROUND(G361,3),2)</f>
      </c>
      <c r="O361">
        <f>(I361*21)/100</f>
      </c>
      <c t="s">
        <v>23</v>
      </c>
    </row>
    <row r="362" spans="1:5" ht="12.75">
      <c r="A362" s="35" t="s">
        <v>49</v>
      </c>
      <c r="E362" s="36" t="s">
        <v>50</v>
      </c>
    </row>
    <row r="363" spans="1:5" ht="12.75">
      <c r="A363" s="37" t="s">
        <v>51</v>
      </c>
      <c r="E363" s="38" t="s">
        <v>50</v>
      </c>
    </row>
    <row r="364" spans="1:5" ht="114.75">
      <c r="A364" t="s">
        <v>52</v>
      </c>
      <c r="E364" s="36" t="s">
        <v>385</v>
      </c>
    </row>
    <row r="365" spans="1:16" ht="12.75">
      <c r="A365" s="25" t="s">
        <v>45</v>
      </c>
      <c s="29" t="s">
        <v>386</v>
      </c>
      <c s="29" t="s">
        <v>387</v>
      </c>
      <c s="25" t="s">
        <v>29</v>
      </c>
      <c s="30" t="s">
        <v>388</v>
      </c>
      <c s="31" t="s">
        <v>56</v>
      </c>
      <c s="32">
        <v>1</v>
      </c>
      <c s="33">
        <v>0</v>
      </c>
      <c s="34">
        <f>ROUND(ROUND(H365,2)*ROUND(G365,3),2)</f>
      </c>
      <c r="O365">
        <f>(I365*21)/100</f>
      </c>
      <c t="s">
        <v>23</v>
      </c>
    </row>
    <row r="366" spans="1:5" ht="12.75">
      <c r="A366" s="35" t="s">
        <v>49</v>
      </c>
      <c r="E366" s="36" t="s">
        <v>50</v>
      </c>
    </row>
    <row r="367" spans="1:5" ht="12.75">
      <c r="A367" s="37" t="s">
        <v>51</v>
      </c>
      <c r="E367" s="38" t="s">
        <v>50</v>
      </c>
    </row>
    <row r="368" spans="1:5" ht="140.25">
      <c r="A368" t="s">
        <v>52</v>
      </c>
      <c r="E368" s="36" t="s">
        <v>389</v>
      </c>
    </row>
    <row r="369" spans="1:16" ht="12.75">
      <c r="A369" s="25" t="s">
        <v>45</v>
      </c>
      <c s="29" t="s">
        <v>390</v>
      </c>
      <c s="29" t="s">
        <v>391</v>
      </c>
      <c s="25" t="s">
        <v>50</v>
      </c>
      <c s="30" t="s">
        <v>392</v>
      </c>
      <c s="31" t="s">
        <v>59</v>
      </c>
      <c s="32">
        <v>1</v>
      </c>
      <c s="33">
        <v>0</v>
      </c>
      <c s="34">
        <f>ROUND(ROUND(H369,2)*ROUND(G369,3),2)</f>
      </c>
      <c r="O369">
        <f>(I369*21)/100</f>
      </c>
      <c t="s">
        <v>23</v>
      </c>
    </row>
    <row r="370" spans="1:5" ht="12.75">
      <c r="A370" s="35" t="s">
        <v>49</v>
      </c>
      <c r="E370" s="36" t="s">
        <v>50</v>
      </c>
    </row>
    <row r="371" spans="1:5" ht="12.75">
      <c r="A371" s="37" t="s">
        <v>51</v>
      </c>
      <c r="E371" s="38" t="s">
        <v>50</v>
      </c>
    </row>
    <row r="372" spans="1:5" ht="127.5">
      <c r="A372" t="s">
        <v>52</v>
      </c>
      <c r="E372" s="36" t="s">
        <v>393</v>
      </c>
    </row>
    <row r="373" spans="1:16" ht="25.5">
      <c r="A373" s="25" t="s">
        <v>45</v>
      </c>
      <c s="29" t="s">
        <v>394</v>
      </c>
      <c s="29" t="s">
        <v>395</v>
      </c>
      <c s="25" t="s">
        <v>29</v>
      </c>
      <c s="30" t="s">
        <v>396</v>
      </c>
      <c s="31" t="s">
        <v>59</v>
      </c>
      <c s="32">
        <v>6</v>
      </c>
      <c s="33">
        <v>0</v>
      </c>
      <c s="34">
        <f>ROUND(ROUND(H373,2)*ROUND(G373,3),2)</f>
      </c>
      <c r="O373">
        <f>(I373*21)/100</f>
      </c>
      <c t="s">
        <v>23</v>
      </c>
    </row>
    <row r="374" spans="1:5" ht="12.75">
      <c r="A374" s="35" t="s">
        <v>49</v>
      </c>
      <c r="E374" s="36" t="s">
        <v>50</v>
      </c>
    </row>
    <row r="375" spans="1:5" ht="12.75">
      <c r="A375" s="37" t="s">
        <v>51</v>
      </c>
      <c r="E375" s="38" t="s">
        <v>50</v>
      </c>
    </row>
    <row r="376" spans="1:5" ht="25.5">
      <c r="A376" t="s">
        <v>52</v>
      </c>
      <c r="E376" s="36" t="s">
        <v>397</v>
      </c>
    </row>
    <row r="377" spans="1:16" ht="12.75">
      <c r="A377" s="25" t="s">
        <v>45</v>
      </c>
      <c s="29" t="s">
        <v>398</v>
      </c>
      <c s="29" t="s">
        <v>399</v>
      </c>
      <c s="25" t="s">
        <v>29</v>
      </c>
      <c s="30" t="s">
        <v>400</v>
      </c>
      <c s="31" t="s">
        <v>59</v>
      </c>
      <c s="32">
        <v>1</v>
      </c>
      <c s="33">
        <v>0</v>
      </c>
      <c s="34">
        <f>ROUND(ROUND(H377,2)*ROUND(G377,3),2)</f>
      </c>
      <c r="O377">
        <f>(I377*21)/100</f>
      </c>
      <c t="s">
        <v>23</v>
      </c>
    </row>
    <row r="378" spans="1:5" ht="12.75">
      <c r="A378" s="35" t="s">
        <v>49</v>
      </c>
      <c r="E378" s="36" t="s">
        <v>50</v>
      </c>
    </row>
    <row r="379" spans="1:5" ht="12.75">
      <c r="A379" s="37" t="s">
        <v>51</v>
      </c>
      <c r="E379" s="38" t="s">
        <v>50</v>
      </c>
    </row>
    <row r="380" spans="1:5" ht="12.75">
      <c r="A380" t="s">
        <v>52</v>
      </c>
      <c r="E380" s="36" t="s">
        <v>50</v>
      </c>
    </row>
    <row r="381" spans="1:16" ht="12.75">
      <c r="A381" s="25" t="s">
        <v>45</v>
      </c>
      <c s="29" t="s">
        <v>401</v>
      </c>
      <c s="29" t="s">
        <v>402</v>
      </c>
      <c s="25" t="s">
        <v>29</v>
      </c>
      <c s="30" t="s">
        <v>403</v>
      </c>
      <c s="31" t="s">
        <v>59</v>
      </c>
      <c s="32">
        <v>1</v>
      </c>
      <c s="33">
        <v>0</v>
      </c>
      <c s="34">
        <f>ROUND(ROUND(H381,2)*ROUND(G381,3),2)</f>
      </c>
      <c r="O381">
        <f>(I381*21)/100</f>
      </c>
      <c t="s">
        <v>23</v>
      </c>
    </row>
    <row r="382" spans="1:5" ht="12.75">
      <c r="A382" s="35" t="s">
        <v>49</v>
      </c>
      <c r="E382" s="36" t="s">
        <v>50</v>
      </c>
    </row>
    <row r="383" spans="1:5" ht="12.75">
      <c r="A383" s="37" t="s">
        <v>51</v>
      </c>
      <c r="E383" s="38" t="s">
        <v>50</v>
      </c>
    </row>
    <row r="384" spans="1:5" ht="12.75">
      <c r="A384" t="s">
        <v>52</v>
      </c>
      <c r="E384" s="36" t="s">
        <v>50</v>
      </c>
    </row>
    <row r="385" spans="1:16" ht="12.75">
      <c r="A385" s="25" t="s">
        <v>45</v>
      </c>
      <c s="29" t="s">
        <v>404</v>
      </c>
      <c s="29" t="s">
        <v>405</v>
      </c>
      <c s="25" t="s">
        <v>29</v>
      </c>
      <c s="30" t="s">
        <v>406</v>
      </c>
      <c s="31" t="s">
        <v>59</v>
      </c>
      <c s="32">
        <v>1</v>
      </c>
      <c s="33">
        <v>0</v>
      </c>
      <c s="34">
        <f>ROUND(ROUND(H385,2)*ROUND(G385,3),2)</f>
      </c>
      <c r="O385">
        <f>(I385*21)/100</f>
      </c>
      <c t="s">
        <v>23</v>
      </c>
    </row>
    <row r="386" spans="1:5" ht="12.75">
      <c r="A386" s="35" t="s">
        <v>49</v>
      </c>
      <c r="E386" s="36" t="s">
        <v>50</v>
      </c>
    </row>
    <row r="387" spans="1:5" ht="12.75">
      <c r="A387" s="37" t="s">
        <v>51</v>
      </c>
      <c r="E387" s="38" t="s">
        <v>50</v>
      </c>
    </row>
    <row r="388" spans="1:5" ht="12.75">
      <c r="A388" t="s">
        <v>52</v>
      </c>
      <c r="E388" s="36" t="s">
        <v>50</v>
      </c>
    </row>
    <row r="389" spans="1:16" ht="12.75">
      <c r="A389" s="25" t="s">
        <v>45</v>
      </c>
      <c s="29" t="s">
        <v>407</v>
      </c>
      <c s="29" t="s">
        <v>408</v>
      </c>
      <c s="25" t="s">
        <v>29</v>
      </c>
      <c s="30" t="s">
        <v>409</v>
      </c>
      <c s="31" t="s">
        <v>59</v>
      </c>
      <c s="32">
        <v>2</v>
      </c>
      <c s="33">
        <v>0</v>
      </c>
      <c s="34">
        <f>ROUND(ROUND(H389,2)*ROUND(G389,3),2)</f>
      </c>
      <c r="O389">
        <f>(I389*21)/100</f>
      </c>
      <c t="s">
        <v>23</v>
      </c>
    </row>
    <row r="390" spans="1:5" ht="12.75">
      <c r="A390" s="35" t="s">
        <v>49</v>
      </c>
      <c r="E390" s="36" t="s">
        <v>50</v>
      </c>
    </row>
    <row r="391" spans="1:5" ht="12.75">
      <c r="A391" s="37" t="s">
        <v>51</v>
      </c>
      <c r="E391" s="38" t="s">
        <v>50</v>
      </c>
    </row>
    <row r="392" spans="1:5" ht="12.75">
      <c r="A392" t="s">
        <v>52</v>
      </c>
      <c r="E392" s="36" t="s">
        <v>50</v>
      </c>
    </row>
    <row r="393" spans="1:16" ht="12.75">
      <c r="A393" s="25" t="s">
        <v>45</v>
      </c>
      <c s="29" t="s">
        <v>410</v>
      </c>
      <c s="29" t="s">
        <v>411</v>
      </c>
      <c s="25" t="s">
        <v>29</v>
      </c>
      <c s="30" t="s">
        <v>412</v>
      </c>
      <c s="31" t="s">
        <v>59</v>
      </c>
      <c s="32">
        <v>1</v>
      </c>
      <c s="33">
        <v>0</v>
      </c>
      <c s="34">
        <f>ROUND(ROUND(H393,2)*ROUND(G393,3),2)</f>
      </c>
      <c r="O393">
        <f>(I393*21)/100</f>
      </c>
      <c t="s">
        <v>23</v>
      </c>
    </row>
    <row r="394" spans="1:5" ht="12.75">
      <c r="A394" s="35" t="s">
        <v>49</v>
      </c>
      <c r="E394" s="36" t="s">
        <v>50</v>
      </c>
    </row>
    <row r="395" spans="1:5" ht="12.75">
      <c r="A395" s="37" t="s">
        <v>51</v>
      </c>
      <c r="E395" s="38" t="s">
        <v>50</v>
      </c>
    </row>
    <row r="396" spans="1:5" ht="12.75">
      <c r="A396" t="s">
        <v>52</v>
      </c>
      <c r="E396" s="36" t="s">
        <v>50</v>
      </c>
    </row>
    <row r="397" spans="1:16" ht="12.75">
      <c r="A397" s="25" t="s">
        <v>45</v>
      </c>
      <c s="29" t="s">
        <v>413</v>
      </c>
      <c s="29" t="s">
        <v>414</v>
      </c>
      <c s="25" t="s">
        <v>29</v>
      </c>
      <c s="30" t="s">
        <v>415</v>
      </c>
      <c s="31" t="s">
        <v>59</v>
      </c>
      <c s="32">
        <v>1</v>
      </c>
      <c s="33">
        <v>0</v>
      </c>
      <c s="34">
        <f>ROUND(ROUND(H397,2)*ROUND(G397,3),2)</f>
      </c>
      <c r="O397">
        <f>(I397*21)/100</f>
      </c>
      <c t="s">
        <v>23</v>
      </c>
    </row>
    <row r="398" spans="1:5" ht="12.75">
      <c r="A398" s="35" t="s">
        <v>49</v>
      </c>
      <c r="E398" s="36" t="s">
        <v>50</v>
      </c>
    </row>
    <row r="399" spans="1:5" ht="12.75">
      <c r="A399" s="37" t="s">
        <v>51</v>
      </c>
      <c r="E399" s="38" t="s">
        <v>50</v>
      </c>
    </row>
    <row r="400" spans="1:5" ht="12.75">
      <c r="A400" t="s">
        <v>52</v>
      </c>
      <c r="E400" s="36" t="s">
        <v>50</v>
      </c>
    </row>
    <row r="401" spans="1:16" ht="12.75">
      <c r="A401" s="25" t="s">
        <v>45</v>
      </c>
      <c s="29" t="s">
        <v>416</v>
      </c>
      <c s="29" t="s">
        <v>417</v>
      </c>
      <c s="25" t="s">
        <v>29</v>
      </c>
      <c s="30" t="s">
        <v>418</v>
      </c>
      <c s="31" t="s">
        <v>59</v>
      </c>
      <c s="32">
        <v>1</v>
      </c>
      <c s="33">
        <v>0</v>
      </c>
      <c s="34">
        <f>ROUND(ROUND(H401,2)*ROUND(G401,3),2)</f>
      </c>
      <c r="O401">
        <f>(I401*21)/100</f>
      </c>
      <c t="s">
        <v>23</v>
      </c>
    </row>
    <row r="402" spans="1:5" ht="12.75">
      <c r="A402" s="35" t="s">
        <v>49</v>
      </c>
      <c r="E402" s="36" t="s">
        <v>50</v>
      </c>
    </row>
    <row r="403" spans="1:5" ht="12.75">
      <c r="A403" s="37" t="s">
        <v>51</v>
      </c>
      <c r="E403" s="38" t="s">
        <v>50</v>
      </c>
    </row>
    <row r="404" spans="1:5" ht="12.75">
      <c r="A404" t="s">
        <v>52</v>
      </c>
      <c r="E404" s="36" t="s">
        <v>50</v>
      </c>
    </row>
    <row r="405" spans="1:16" ht="12.75">
      <c r="A405" s="25" t="s">
        <v>45</v>
      </c>
      <c s="29" t="s">
        <v>419</v>
      </c>
      <c s="29" t="s">
        <v>420</v>
      </c>
      <c s="25" t="s">
        <v>29</v>
      </c>
      <c s="30" t="s">
        <v>421</v>
      </c>
      <c s="31" t="s">
        <v>59</v>
      </c>
      <c s="32">
        <v>1</v>
      </c>
      <c s="33">
        <v>0</v>
      </c>
      <c s="34">
        <f>ROUND(ROUND(H405,2)*ROUND(G405,3),2)</f>
      </c>
      <c r="O405">
        <f>(I405*21)/100</f>
      </c>
      <c t="s">
        <v>23</v>
      </c>
    </row>
    <row r="406" spans="1:5" ht="12.75">
      <c r="A406" s="35" t="s">
        <v>49</v>
      </c>
      <c r="E406" s="36" t="s">
        <v>50</v>
      </c>
    </row>
    <row r="407" spans="1:5" ht="12.75">
      <c r="A407" s="37" t="s">
        <v>51</v>
      </c>
      <c r="E407" s="38" t="s">
        <v>50</v>
      </c>
    </row>
    <row r="408" spans="1:5" ht="12.75">
      <c r="A408" t="s">
        <v>52</v>
      </c>
      <c r="E408" s="36" t="s">
        <v>50</v>
      </c>
    </row>
    <row r="409" spans="1:16" ht="12.75">
      <c r="A409" s="25" t="s">
        <v>45</v>
      </c>
      <c s="29" t="s">
        <v>422</v>
      </c>
      <c s="29" t="s">
        <v>423</v>
      </c>
      <c s="25" t="s">
        <v>29</v>
      </c>
      <c s="30" t="s">
        <v>424</v>
      </c>
      <c s="31" t="s">
        <v>139</v>
      </c>
      <c s="32">
        <v>20</v>
      </c>
      <c s="33">
        <v>0</v>
      </c>
      <c s="34">
        <f>ROUND(ROUND(H409,2)*ROUND(G409,3),2)</f>
      </c>
      <c r="O409">
        <f>(I409*21)/100</f>
      </c>
      <c t="s">
        <v>23</v>
      </c>
    </row>
    <row r="410" spans="1:5" ht="12.75">
      <c r="A410" s="35" t="s">
        <v>49</v>
      </c>
      <c r="E410" s="36" t="s">
        <v>50</v>
      </c>
    </row>
    <row r="411" spans="1:5" ht="12.75">
      <c r="A411" s="37" t="s">
        <v>51</v>
      </c>
      <c r="E411" s="38" t="s">
        <v>50</v>
      </c>
    </row>
    <row r="412" spans="1:5" ht="12.75">
      <c r="A412" t="s">
        <v>52</v>
      </c>
      <c r="E412" s="36" t="s">
        <v>50</v>
      </c>
    </row>
    <row r="413" spans="1:16" ht="12.75">
      <c r="A413" s="25" t="s">
        <v>45</v>
      </c>
      <c s="29" t="s">
        <v>425</v>
      </c>
      <c s="29" t="s">
        <v>426</v>
      </c>
      <c s="25" t="s">
        <v>29</v>
      </c>
      <c s="30" t="s">
        <v>427</v>
      </c>
      <c s="31" t="s">
        <v>70</v>
      </c>
      <c s="32">
        <v>180</v>
      </c>
      <c s="33">
        <v>0</v>
      </c>
      <c s="34">
        <f>ROUND(ROUND(H413,2)*ROUND(G413,3),2)</f>
      </c>
      <c r="O413">
        <f>(I413*21)/100</f>
      </c>
      <c t="s">
        <v>23</v>
      </c>
    </row>
    <row r="414" spans="1:5" ht="12.75">
      <c r="A414" s="35" t="s">
        <v>49</v>
      </c>
      <c r="E414" s="36" t="s">
        <v>50</v>
      </c>
    </row>
    <row r="415" spans="1:5" ht="12.75">
      <c r="A415" s="37" t="s">
        <v>51</v>
      </c>
      <c r="E415" s="38" t="s">
        <v>50</v>
      </c>
    </row>
    <row r="416" spans="1:5" ht="12.75">
      <c r="A416" t="s">
        <v>52</v>
      </c>
      <c r="E416" s="36" t="s">
        <v>50</v>
      </c>
    </row>
    <row r="417" spans="1:16" ht="12.75">
      <c r="A417" s="25" t="s">
        <v>45</v>
      </c>
      <c s="29" t="s">
        <v>428</v>
      </c>
      <c s="29" t="s">
        <v>429</v>
      </c>
      <c s="25" t="s">
        <v>29</v>
      </c>
      <c s="30" t="s">
        <v>430</v>
      </c>
      <c s="31" t="s">
        <v>59</v>
      </c>
      <c s="32">
        <v>1</v>
      </c>
      <c s="33">
        <v>0</v>
      </c>
      <c s="34">
        <f>ROUND(ROUND(H417,2)*ROUND(G417,3),2)</f>
      </c>
      <c r="O417">
        <f>(I417*21)/100</f>
      </c>
      <c t="s">
        <v>23</v>
      </c>
    </row>
    <row r="418" spans="1:5" ht="12.75">
      <c r="A418" s="35" t="s">
        <v>49</v>
      </c>
      <c r="E418" s="36" t="s">
        <v>50</v>
      </c>
    </row>
    <row r="419" spans="1:5" ht="12.75">
      <c r="A419" s="37" t="s">
        <v>51</v>
      </c>
      <c r="E419" s="38" t="s">
        <v>50</v>
      </c>
    </row>
    <row r="420" spans="1:5" ht="12.75">
      <c r="A420" t="s">
        <v>52</v>
      </c>
      <c r="E420" s="36" t="s">
        <v>50</v>
      </c>
    </row>
    <row r="421" spans="1:16" ht="12.75">
      <c r="A421" s="25" t="s">
        <v>45</v>
      </c>
      <c s="29" t="s">
        <v>431</v>
      </c>
      <c s="29" t="s">
        <v>432</v>
      </c>
      <c s="25" t="s">
        <v>29</v>
      </c>
      <c s="30" t="s">
        <v>433</v>
      </c>
      <c s="31" t="s">
        <v>56</v>
      </c>
      <c s="32">
        <v>1</v>
      </c>
      <c s="33">
        <v>0</v>
      </c>
      <c s="34">
        <f>ROUND(ROUND(H421,2)*ROUND(G421,3),2)</f>
      </c>
      <c r="O421">
        <f>(I421*21)/100</f>
      </c>
      <c t="s">
        <v>23</v>
      </c>
    </row>
    <row r="422" spans="1:5" ht="12.75">
      <c r="A422" s="35" t="s">
        <v>49</v>
      </c>
      <c r="E422" s="36" t="s">
        <v>50</v>
      </c>
    </row>
    <row r="423" spans="1:5" ht="12.75">
      <c r="A423" s="37" t="s">
        <v>51</v>
      </c>
      <c r="E423" s="38" t="s">
        <v>50</v>
      </c>
    </row>
    <row r="424" spans="1:5" ht="12.75">
      <c r="A424" t="s">
        <v>52</v>
      </c>
      <c r="E424" s="36" t="s">
        <v>50</v>
      </c>
    </row>
    <row r="425" spans="1:16" ht="12.75">
      <c r="A425" s="25" t="s">
        <v>45</v>
      </c>
      <c s="29" t="s">
        <v>434</v>
      </c>
      <c s="29" t="s">
        <v>435</v>
      </c>
      <c s="25" t="s">
        <v>29</v>
      </c>
      <c s="30" t="s">
        <v>436</v>
      </c>
      <c s="31" t="s">
        <v>56</v>
      </c>
      <c s="32">
        <v>1</v>
      </c>
      <c s="33">
        <v>0</v>
      </c>
      <c s="34">
        <f>ROUND(ROUND(H425,2)*ROUND(G425,3),2)</f>
      </c>
      <c r="O425">
        <f>(I425*21)/100</f>
      </c>
      <c t="s">
        <v>23</v>
      </c>
    </row>
    <row r="426" spans="1:5" ht="12.75">
      <c r="A426" s="35" t="s">
        <v>49</v>
      </c>
      <c r="E426" s="36" t="s">
        <v>50</v>
      </c>
    </row>
    <row r="427" spans="1:5" ht="12.75">
      <c r="A427" s="37" t="s">
        <v>51</v>
      </c>
      <c r="E427" s="38" t="s">
        <v>50</v>
      </c>
    </row>
    <row r="428" spans="1:5" ht="12.75">
      <c r="A428" t="s">
        <v>52</v>
      </c>
      <c r="E428" s="36" t="s">
        <v>50</v>
      </c>
    </row>
    <row r="429" spans="1:16" ht="12.75">
      <c r="A429" s="25" t="s">
        <v>45</v>
      </c>
      <c s="29" t="s">
        <v>437</v>
      </c>
      <c s="29" t="s">
        <v>438</v>
      </c>
      <c s="25" t="s">
        <v>29</v>
      </c>
      <c s="30" t="s">
        <v>439</v>
      </c>
      <c s="31" t="s">
        <v>59</v>
      </c>
      <c s="32">
        <v>2</v>
      </c>
      <c s="33">
        <v>0</v>
      </c>
      <c s="34">
        <f>ROUND(ROUND(H429,2)*ROUND(G429,3),2)</f>
      </c>
      <c r="O429">
        <f>(I429*21)/100</f>
      </c>
      <c t="s">
        <v>23</v>
      </c>
    </row>
    <row r="430" spans="1:5" ht="12.75">
      <c r="A430" s="35" t="s">
        <v>49</v>
      </c>
      <c r="E430" s="36" t="s">
        <v>50</v>
      </c>
    </row>
    <row r="431" spans="1:5" ht="12.75">
      <c r="A431" s="37" t="s">
        <v>51</v>
      </c>
      <c r="E431" s="38" t="s">
        <v>50</v>
      </c>
    </row>
    <row r="432" spans="1:5" ht="12.75">
      <c r="A432" t="s">
        <v>52</v>
      </c>
      <c r="E432" s="36" t="s">
        <v>50</v>
      </c>
    </row>
    <row r="433" spans="1:16" ht="12.75">
      <c r="A433" s="25" t="s">
        <v>45</v>
      </c>
      <c s="29" t="s">
        <v>440</v>
      </c>
      <c s="29" t="s">
        <v>441</v>
      </c>
      <c s="25" t="s">
        <v>29</v>
      </c>
      <c s="30" t="s">
        <v>442</v>
      </c>
      <c s="31" t="s">
        <v>59</v>
      </c>
      <c s="32">
        <v>2</v>
      </c>
      <c s="33">
        <v>0</v>
      </c>
      <c s="34">
        <f>ROUND(ROUND(H433,2)*ROUND(G433,3),2)</f>
      </c>
      <c r="O433">
        <f>(I433*21)/100</f>
      </c>
      <c t="s">
        <v>23</v>
      </c>
    </row>
    <row r="434" spans="1:5" ht="12.75">
      <c r="A434" s="35" t="s">
        <v>49</v>
      </c>
      <c r="E434" s="36" t="s">
        <v>50</v>
      </c>
    </row>
    <row r="435" spans="1:5" ht="12.75">
      <c r="A435" s="37" t="s">
        <v>51</v>
      </c>
      <c r="E435" s="38" t="s">
        <v>50</v>
      </c>
    </row>
    <row r="436" spans="1:5" ht="12.75">
      <c r="A436" t="s">
        <v>52</v>
      </c>
      <c r="E436" s="36" t="s">
        <v>50</v>
      </c>
    </row>
    <row r="437" spans="1:16" ht="12.75">
      <c r="A437" s="25" t="s">
        <v>45</v>
      </c>
      <c s="29" t="s">
        <v>443</v>
      </c>
      <c s="29" t="s">
        <v>444</v>
      </c>
      <c s="25" t="s">
        <v>29</v>
      </c>
      <c s="30" t="s">
        <v>445</v>
      </c>
      <c s="31" t="s">
        <v>59</v>
      </c>
      <c s="32">
        <v>2</v>
      </c>
      <c s="33">
        <v>0</v>
      </c>
      <c s="34">
        <f>ROUND(ROUND(H437,2)*ROUND(G437,3),2)</f>
      </c>
      <c r="O437">
        <f>(I437*21)/100</f>
      </c>
      <c t="s">
        <v>23</v>
      </c>
    </row>
    <row r="438" spans="1:5" ht="12.75">
      <c r="A438" s="35" t="s">
        <v>49</v>
      </c>
      <c r="E438" s="36" t="s">
        <v>50</v>
      </c>
    </row>
    <row r="439" spans="1:5" ht="12.75">
      <c r="A439" s="37" t="s">
        <v>51</v>
      </c>
      <c r="E439" s="38" t="s">
        <v>50</v>
      </c>
    </row>
    <row r="440" spans="1:5" ht="12.75">
      <c r="A440" t="s">
        <v>52</v>
      </c>
      <c r="E440" s="36" t="s">
        <v>50</v>
      </c>
    </row>
    <row r="441" spans="1:16" ht="12.75">
      <c r="A441" s="25" t="s">
        <v>45</v>
      </c>
      <c s="29" t="s">
        <v>446</v>
      </c>
      <c s="29" t="s">
        <v>447</v>
      </c>
      <c s="25" t="s">
        <v>29</v>
      </c>
      <c s="30" t="s">
        <v>448</v>
      </c>
      <c s="31" t="s">
        <v>59</v>
      </c>
      <c s="32">
        <v>2</v>
      </c>
      <c s="33">
        <v>0</v>
      </c>
      <c s="34">
        <f>ROUND(ROUND(H441,2)*ROUND(G441,3),2)</f>
      </c>
      <c r="O441">
        <f>(I441*21)/100</f>
      </c>
      <c t="s">
        <v>23</v>
      </c>
    </row>
    <row r="442" spans="1:5" ht="12.75">
      <c r="A442" s="35" t="s">
        <v>49</v>
      </c>
      <c r="E442" s="36" t="s">
        <v>50</v>
      </c>
    </row>
    <row r="443" spans="1:5" ht="12.75">
      <c r="A443" s="37" t="s">
        <v>51</v>
      </c>
      <c r="E443" s="38" t="s">
        <v>50</v>
      </c>
    </row>
    <row r="444" spans="1:5" ht="12.75">
      <c r="A444" t="s">
        <v>52</v>
      </c>
      <c r="E444" s="36" t="s">
        <v>50</v>
      </c>
    </row>
    <row r="445" spans="1:16" ht="12.75">
      <c r="A445" s="25" t="s">
        <v>45</v>
      </c>
      <c s="29" t="s">
        <v>449</v>
      </c>
      <c s="29" t="s">
        <v>450</v>
      </c>
      <c s="25" t="s">
        <v>29</v>
      </c>
      <c s="30" t="s">
        <v>451</v>
      </c>
      <c s="31" t="s">
        <v>59</v>
      </c>
      <c s="32">
        <v>8</v>
      </c>
      <c s="33">
        <v>0</v>
      </c>
      <c s="34">
        <f>ROUND(ROUND(H445,2)*ROUND(G445,3),2)</f>
      </c>
      <c r="O445">
        <f>(I445*21)/100</f>
      </c>
      <c t="s">
        <v>23</v>
      </c>
    </row>
    <row r="446" spans="1:5" ht="12.75">
      <c r="A446" s="35" t="s">
        <v>49</v>
      </c>
      <c r="E446" s="36" t="s">
        <v>50</v>
      </c>
    </row>
    <row r="447" spans="1:5" ht="12.75">
      <c r="A447" s="37" t="s">
        <v>51</v>
      </c>
      <c r="E447" s="38" t="s">
        <v>50</v>
      </c>
    </row>
    <row r="448" spans="1:5" ht="12.75">
      <c r="A448" t="s">
        <v>52</v>
      </c>
      <c r="E448" s="36" t="s">
        <v>50</v>
      </c>
    </row>
    <row r="449" spans="1:16" ht="38.25">
      <c r="A449" s="25" t="s">
        <v>45</v>
      </c>
      <c s="29" t="s">
        <v>452</v>
      </c>
      <c s="29" t="s">
        <v>453</v>
      </c>
      <c s="25" t="s">
        <v>29</v>
      </c>
      <c s="30" t="s">
        <v>454</v>
      </c>
      <c s="31" t="s">
        <v>59</v>
      </c>
      <c s="32">
        <v>1</v>
      </c>
      <c s="33">
        <v>0</v>
      </c>
      <c s="34">
        <f>ROUND(ROUND(H449,2)*ROUND(G449,3),2)</f>
      </c>
      <c r="O449">
        <f>(I449*21)/100</f>
      </c>
      <c t="s">
        <v>23</v>
      </c>
    </row>
    <row r="450" spans="1:5" ht="12.75">
      <c r="A450" s="35" t="s">
        <v>49</v>
      </c>
      <c r="E450" s="36" t="s">
        <v>50</v>
      </c>
    </row>
    <row r="451" spans="1:5" ht="12.75">
      <c r="A451" s="37" t="s">
        <v>51</v>
      </c>
      <c r="E451" s="38" t="s">
        <v>50</v>
      </c>
    </row>
    <row r="452" spans="1:5" ht="12.75">
      <c r="A452" t="s">
        <v>52</v>
      </c>
      <c r="E452" s="36" t="s">
        <v>50</v>
      </c>
    </row>
    <row r="453" spans="1:18" ht="12.75" customHeight="1">
      <c r="A453" s="6" t="s">
        <v>43</v>
      </c>
      <c s="6"/>
      <c s="40" t="s">
        <v>23</v>
      </c>
      <c s="6"/>
      <c s="27" t="s">
        <v>455</v>
      </c>
      <c s="6"/>
      <c s="6"/>
      <c s="6"/>
      <c s="41">
        <f>0+Q453</f>
      </c>
      <c r="O453">
        <f>0+R453</f>
      </c>
      <c r="Q453">
        <f>0+I454+I458+I462+I466+I470+I474+I478+I482+I486+I490+I494+I498+I502+I506+I510+I514+I518+I522+I526+I530+I534+I538</f>
      </c>
      <c>
        <f>0+O454+O458+O462+O466+O470+O474+O478+O482+O486+O490+O494+O498+O502+O506+O510+O514+O518+O522+O526+O530+O534+O538</f>
      </c>
    </row>
    <row r="454" spans="1:16" ht="12.75">
      <c r="A454" s="25" t="s">
        <v>45</v>
      </c>
      <c s="29" t="s">
        <v>456</v>
      </c>
      <c s="29" t="s">
        <v>457</v>
      </c>
      <c s="25" t="s">
        <v>29</v>
      </c>
      <c s="30" t="s">
        <v>458</v>
      </c>
      <c s="31" t="s">
        <v>459</v>
      </c>
      <c s="32">
        <v>21</v>
      </c>
      <c s="33">
        <v>0</v>
      </c>
      <c s="34">
        <f>ROUND(ROUND(H454,2)*ROUND(G454,3),2)</f>
      </c>
      <c r="O454">
        <f>(I454*21)/100</f>
      </c>
      <c t="s">
        <v>23</v>
      </c>
    </row>
    <row r="455" spans="1:5" ht="12.75">
      <c r="A455" s="35" t="s">
        <v>49</v>
      </c>
      <c r="E455" s="36" t="s">
        <v>50</v>
      </c>
    </row>
    <row r="456" spans="1:5" ht="12.75">
      <c r="A456" s="37" t="s">
        <v>51</v>
      </c>
      <c r="E456" s="38" t="s">
        <v>50</v>
      </c>
    </row>
    <row r="457" spans="1:5" ht="318.75">
      <c r="A457" t="s">
        <v>52</v>
      </c>
      <c r="E457" s="36" t="s">
        <v>460</v>
      </c>
    </row>
    <row r="458" spans="1:16" ht="12.75">
      <c r="A458" s="25" t="s">
        <v>45</v>
      </c>
      <c s="29" t="s">
        <v>461</v>
      </c>
      <c s="29" t="s">
        <v>462</v>
      </c>
      <c s="25" t="s">
        <v>29</v>
      </c>
      <c s="30" t="s">
        <v>463</v>
      </c>
      <c s="31" t="s">
        <v>459</v>
      </c>
      <c s="32">
        <v>45.5</v>
      </c>
      <c s="33">
        <v>0</v>
      </c>
      <c s="34">
        <f>ROUND(ROUND(H458,2)*ROUND(G458,3),2)</f>
      </c>
      <c r="O458">
        <f>(I458*21)/100</f>
      </c>
      <c t="s">
        <v>23</v>
      </c>
    </row>
    <row r="459" spans="1:5" ht="12.75">
      <c r="A459" s="35" t="s">
        <v>49</v>
      </c>
      <c r="E459" s="36" t="s">
        <v>50</v>
      </c>
    </row>
    <row r="460" spans="1:5" ht="12.75">
      <c r="A460" s="37" t="s">
        <v>51</v>
      </c>
      <c r="E460" s="38" t="s">
        <v>50</v>
      </c>
    </row>
    <row r="461" spans="1:5" ht="318.75">
      <c r="A461" t="s">
        <v>52</v>
      </c>
      <c r="E461" s="36" t="s">
        <v>460</v>
      </c>
    </row>
    <row r="462" spans="1:16" ht="12.75">
      <c r="A462" s="25" t="s">
        <v>45</v>
      </c>
      <c s="29" t="s">
        <v>464</v>
      </c>
      <c s="29" t="s">
        <v>465</v>
      </c>
      <c s="25" t="s">
        <v>29</v>
      </c>
      <c s="30" t="s">
        <v>466</v>
      </c>
      <c s="31" t="s">
        <v>70</v>
      </c>
      <c s="32">
        <v>59</v>
      </c>
      <c s="33">
        <v>0</v>
      </c>
      <c s="34">
        <f>ROUND(ROUND(H462,2)*ROUND(G462,3),2)</f>
      </c>
      <c r="O462">
        <f>(I462*21)/100</f>
      </c>
      <c t="s">
        <v>23</v>
      </c>
    </row>
    <row r="463" spans="1:5" ht="12.75">
      <c r="A463" s="35" t="s">
        <v>49</v>
      </c>
      <c r="E463" s="36" t="s">
        <v>50</v>
      </c>
    </row>
    <row r="464" spans="1:5" ht="12.75">
      <c r="A464" s="37" t="s">
        <v>51</v>
      </c>
      <c r="E464" s="38" t="s">
        <v>50</v>
      </c>
    </row>
    <row r="465" spans="1:5" ht="25.5">
      <c r="A465" t="s">
        <v>52</v>
      </c>
      <c r="E465" s="36" t="s">
        <v>467</v>
      </c>
    </row>
    <row r="466" spans="1:16" ht="12.75">
      <c r="A466" s="25" t="s">
        <v>45</v>
      </c>
      <c s="29" t="s">
        <v>468</v>
      </c>
      <c s="29" t="s">
        <v>469</v>
      </c>
      <c s="25" t="s">
        <v>29</v>
      </c>
      <c s="30" t="s">
        <v>470</v>
      </c>
      <c s="31" t="s">
        <v>459</v>
      </c>
      <c s="32">
        <v>63.5</v>
      </c>
      <c s="33">
        <v>0</v>
      </c>
      <c s="34">
        <f>ROUND(ROUND(H466,2)*ROUND(G466,3),2)</f>
      </c>
      <c r="O466">
        <f>(I466*21)/100</f>
      </c>
      <c t="s">
        <v>23</v>
      </c>
    </row>
    <row r="467" spans="1:5" ht="12.75">
      <c r="A467" s="35" t="s">
        <v>49</v>
      </c>
      <c r="E467" s="36" t="s">
        <v>50</v>
      </c>
    </row>
    <row r="468" spans="1:5" ht="12.75">
      <c r="A468" s="37" t="s">
        <v>51</v>
      </c>
      <c r="E468" s="38" t="s">
        <v>50</v>
      </c>
    </row>
    <row r="469" spans="1:5" ht="229.5">
      <c r="A469" t="s">
        <v>52</v>
      </c>
      <c r="E469" s="36" t="s">
        <v>471</v>
      </c>
    </row>
    <row r="470" spans="1:16" ht="12.75">
      <c r="A470" s="25" t="s">
        <v>45</v>
      </c>
      <c s="29" t="s">
        <v>472</v>
      </c>
      <c s="29" t="s">
        <v>473</v>
      </c>
      <c s="25" t="s">
        <v>29</v>
      </c>
      <c s="30" t="s">
        <v>474</v>
      </c>
      <c s="31" t="s">
        <v>63</v>
      </c>
      <c s="32">
        <v>100</v>
      </c>
      <c s="33">
        <v>0</v>
      </c>
      <c s="34">
        <f>ROUND(ROUND(H470,2)*ROUND(G470,3),2)</f>
      </c>
      <c r="O470">
        <f>(I470*21)/100</f>
      </c>
      <c t="s">
        <v>23</v>
      </c>
    </row>
    <row r="471" spans="1:5" ht="12.75">
      <c r="A471" s="35" t="s">
        <v>49</v>
      </c>
      <c r="E471" s="36" t="s">
        <v>50</v>
      </c>
    </row>
    <row r="472" spans="1:5" ht="12.75">
      <c r="A472" s="37" t="s">
        <v>51</v>
      </c>
      <c r="E472" s="38" t="s">
        <v>50</v>
      </c>
    </row>
    <row r="473" spans="1:5" ht="25.5">
      <c r="A473" t="s">
        <v>52</v>
      </c>
      <c r="E473" s="36" t="s">
        <v>475</v>
      </c>
    </row>
    <row r="474" spans="1:16" ht="12.75">
      <c r="A474" s="25" t="s">
        <v>45</v>
      </c>
      <c s="29" t="s">
        <v>476</v>
      </c>
      <c s="29" t="s">
        <v>477</v>
      </c>
      <c s="25" t="s">
        <v>29</v>
      </c>
      <c s="30" t="s">
        <v>478</v>
      </c>
      <c s="31" t="s">
        <v>63</v>
      </c>
      <c s="32">
        <v>100</v>
      </c>
      <c s="33">
        <v>0</v>
      </c>
      <c s="34">
        <f>ROUND(ROUND(H474,2)*ROUND(G474,3),2)</f>
      </c>
      <c r="O474">
        <f>(I474*21)/100</f>
      </c>
      <c t="s">
        <v>23</v>
      </c>
    </row>
    <row r="475" spans="1:5" ht="12.75">
      <c r="A475" s="35" t="s">
        <v>49</v>
      </c>
      <c r="E475" s="36" t="s">
        <v>50</v>
      </c>
    </row>
    <row r="476" spans="1:5" ht="12.75">
      <c r="A476" s="37" t="s">
        <v>51</v>
      </c>
      <c r="E476" s="38" t="s">
        <v>50</v>
      </c>
    </row>
    <row r="477" spans="1:5" ht="25.5">
      <c r="A477" t="s">
        <v>52</v>
      </c>
      <c r="E477" s="36" t="s">
        <v>479</v>
      </c>
    </row>
    <row r="478" spans="1:16" ht="12.75">
      <c r="A478" s="25" t="s">
        <v>45</v>
      </c>
      <c s="29" t="s">
        <v>480</v>
      </c>
      <c s="29" t="s">
        <v>481</v>
      </c>
      <c s="25" t="s">
        <v>29</v>
      </c>
      <c s="30" t="s">
        <v>482</v>
      </c>
      <c s="31" t="s">
        <v>459</v>
      </c>
      <c s="32">
        <v>5.6</v>
      </c>
      <c s="33">
        <v>0</v>
      </c>
      <c s="34">
        <f>ROUND(ROUND(H478,2)*ROUND(G478,3),2)</f>
      </c>
      <c r="O478">
        <f>(I478*21)/100</f>
      </c>
      <c t="s">
        <v>23</v>
      </c>
    </row>
    <row r="479" spans="1:5" ht="12.75">
      <c r="A479" s="35" t="s">
        <v>49</v>
      </c>
      <c r="E479" s="36" t="s">
        <v>50</v>
      </c>
    </row>
    <row r="480" spans="1:5" ht="12.75">
      <c r="A480" s="37" t="s">
        <v>51</v>
      </c>
      <c r="E480" s="38" t="s">
        <v>50</v>
      </c>
    </row>
    <row r="481" spans="1:5" ht="38.25">
      <c r="A481" t="s">
        <v>52</v>
      </c>
      <c r="E481" s="36" t="s">
        <v>483</v>
      </c>
    </row>
    <row r="482" spans="1:16" ht="12.75">
      <c r="A482" s="25" t="s">
        <v>45</v>
      </c>
      <c s="29" t="s">
        <v>484</v>
      </c>
      <c s="29" t="s">
        <v>485</v>
      </c>
      <c s="25" t="s">
        <v>29</v>
      </c>
      <c s="30" t="s">
        <v>486</v>
      </c>
      <c s="31" t="s">
        <v>63</v>
      </c>
      <c s="32">
        <v>12</v>
      </c>
      <c s="33">
        <v>0</v>
      </c>
      <c s="34">
        <f>ROUND(ROUND(H482,2)*ROUND(G482,3),2)</f>
      </c>
      <c r="O482">
        <f>(I482*21)/100</f>
      </c>
      <c t="s">
        <v>23</v>
      </c>
    </row>
    <row r="483" spans="1:5" ht="12.75">
      <c r="A483" s="35" t="s">
        <v>49</v>
      </c>
      <c r="E483" s="36" t="s">
        <v>50</v>
      </c>
    </row>
    <row r="484" spans="1:5" ht="12.75">
      <c r="A484" s="37" t="s">
        <v>51</v>
      </c>
      <c r="E484" s="38" t="s">
        <v>50</v>
      </c>
    </row>
    <row r="485" spans="1:5" ht="89.25">
      <c r="A485" t="s">
        <v>52</v>
      </c>
      <c r="E485" s="36" t="s">
        <v>487</v>
      </c>
    </row>
    <row r="486" spans="1:16" ht="25.5">
      <c r="A486" s="25" t="s">
        <v>45</v>
      </c>
      <c s="29" t="s">
        <v>488</v>
      </c>
      <c s="29" t="s">
        <v>489</v>
      </c>
      <c s="25" t="s">
        <v>29</v>
      </c>
      <c s="30" t="s">
        <v>490</v>
      </c>
      <c s="31" t="s">
        <v>63</v>
      </c>
      <c s="32">
        <v>100</v>
      </c>
      <c s="33">
        <v>0</v>
      </c>
      <c s="34">
        <f>ROUND(ROUND(H486,2)*ROUND(G486,3),2)</f>
      </c>
      <c r="O486">
        <f>(I486*21)/100</f>
      </c>
      <c t="s">
        <v>23</v>
      </c>
    </row>
    <row r="487" spans="1:5" ht="12.75">
      <c r="A487" s="35" t="s">
        <v>49</v>
      </c>
      <c r="E487" s="36" t="s">
        <v>50</v>
      </c>
    </row>
    <row r="488" spans="1:5" ht="12.75">
      <c r="A488" s="37" t="s">
        <v>51</v>
      </c>
      <c r="E488" s="38" t="s">
        <v>50</v>
      </c>
    </row>
    <row r="489" spans="1:5" ht="178.5">
      <c r="A489" t="s">
        <v>52</v>
      </c>
      <c r="E489" s="36" t="s">
        <v>491</v>
      </c>
    </row>
    <row r="490" spans="1:16" ht="12.75">
      <c r="A490" s="25" t="s">
        <v>45</v>
      </c>
      <c s="29" t="s">
        <v>492</v>
      </c>
      <c s="29" t="s">
        <v>493</v>
      </c>
      <c s="25" t="s">
        <v>29</v>
      </c>
      <c s="30" t="s">
        <v>494</v>
      </c>
      <c s="31" t="s">
        <v>70</v>
      </c>
      <c s="32">
        <v>59</v>
      </c>
      <c s="33">
        <v>0</v>
      </c>
      <c s="34">
        <f>ROUND(ROUND(H490,2)*ROUND(G490,3),2)</f>
      </c>
      <c r="O490">
        <f>(I490*21)/100</f>
      </c>
      <c t="s">
        <v>23</v>
      </c>
    </row>
    <row r="491" spans="1:5" ht="12.75">
      <c r="A491" s="35" t="s">
        <v>49</v>
      </c>
      <c r="E491" s="36" t="s">
        <v>50</v>
      </c>
    </row>
    <row r="492" spans="1:5" ht="12.75">
      <c r="A492" s="37" t="s">
        <v>51</v>
      </c>
      <c r="E492" s="38" t="s">
        <v>50</v>
      </c>
    </row>
    <row r="493" spans="1:5" ht="102">
      <c r="A493" t="s">
        <v>52</v>
      </c>
      <c r="E493" s="36" t="s">
        <v>495</v>
      </c>
    </row>
    <row r="494" spans="1:16" ht="12.75">
      <c r="A494" s="25" t="s">
        <v>45</v>
      </c>
      <c s="29" t="s">
        <v>496</v>
      </c>
      <c s="29" t="s">
        <v>497</v>
      </c>
      <c s="25" t="s">
        <v>29</v>
      </c>
      <c s="30" t="s">
        <v>498</v>
      </c>
      <c s="31" t="s">
        <v>70</v>
      </c>
      <c s="32">
        <v>100</v>
      </c>
      <c s="33">
        <v>0</v>
      </c>
      <c s="34">
        <f>ROUND(ROUND(H494,2)*ROUND(G494,3),2)</f>
      </c>
      <c r="O494">
        <f>(I494*21)/100</f>
      </c>
      <c t="s">
        <v>23</v>
      </c>
    </row>
    <row r="495" spans="1:5" ht="12.75">
      <c r="A495" s="35" t="s">
        <v>49</v>
      </c>
      <c r="E495" s="36" t="s">
        <v>50</v>
      </c>
    </row>
    <row r="496" spans="1:5" ht="12.75">
      <c r="A496" s="37" t="s">
        <v>51</v>
      </c>
      <c r="E496" s="38" t="s">
        <v>50</v>
      </c>
    </row>
    <row r="497" spans="1:5" ht="140.25">
      <c r="A497" t="s">
        <v>52</v>
      </c>
      <c r="E497" s="36" t="s">
        <v>499</v>
      </c>
    </row>
    <row r="498" spans="1:16" ht="25.5">
      <c r="A498" s="25" t="s">
        <v>45</v>
      </c>
      <c s="29" t="s">
        <v>500</v>
      </c>
      <c s="29" t="s">
        <v>501</v>
      </c>
      <c s="25" t="s">
        <v>29</v>
      </c>
      <c s="30" t="s">
        <v>502</v>
      </c>
      <c s="31" t="s">
        <v>59</v>
      </c>
      <c s="32">
        <v>3</v>
      </c>
      <c s="33">
        <v>0</v>
      </c>
      <c s="34">
        <f>ROUND(ROUND(H498,2)*ROUND(G498,3),2)</f>
      </c>
      <c r="O498">
        <f>(I498*21)/100</f>
      </c>
      <c t="s">
        <v>23</v>
      </c>
    </row>
    <row r="499" spans="1:5" ht="12.75">
      <c r="A499" s="35" t="s">
        <v>49</v>
      </c>
      <c r="E499" s="36" t="s">
        <v>50</v>
      </c>
    </row>
    <row r="500" spans="1:5" ht="12.75">
      <c r="A500" s="37" t="s">
        <v>51</v>
      </c>
      <c r="E500" s="38" t="s">
        <v>50</v>
      </c>
    </row>
    <row r="501" spans="1:5" ht="102">
      <c r="A501" t="s">
        <v>52</v>
      </c>
      <c r="E501" s="36" t="s">
        <v>503</v>
      </c>
    </row>
    <row r="502" spans="1:16" ht="12.75">
      <c r="A502" s="25" t="s">
        <v>45</v>
      </c>
      <c s="29" t="s">
        <v>504</v>
      </c>
      <c s="29" t="s">
        <v>505</v>
      </c>
      <c s="25" t="s">
        <v>29</v>
      </c>
      <c s="30" t="s">
        <v>506</v>
      </c>
      <c s="31" t="s">
        <v>70</v>
      </c>
      <c s="32">
        <v>104</v>
      </c>
      <c s="33">
        <v>0</v>
      </c>
      <c s="34">
        <f>ROUND(ROUND(H502,2)*ROUND(G502,3),2)</f>
      </c>
      <c r="O502">
        <f>(I502*21)/100</f>
      </c>
      <c t="s">
        <v>23</v>
      </c>
    </row>
    <row r="503" spans="1:5" ht="12.75">
      <c r="A503" s="35" t="s">
        <v>49</v>
      </c>
      <c r="E503" s="36" t="s">
        <v>50</v>
      </c>
    </row>
    <row r="504" spans="1:5" ht="12.75">
      <c r="A504" s="37" t="s">
        <v>51</v>
      </c>
      <c r="E504" s="38" t="s">
        <v>50</v>
      </c>
    </row>
    <row r="505" spans="1:5" ht="127.5">
      <c r="A505" t="s">
        <v>52</v>
      </c>
      <c r="E505" s="36" t="s">
        <v>507</v>
      </c>
    </row>
    <row r="506" spans="1:16" ht="12.75">
      <c r="A506" s="25" t="s">
        <v>45</v>
      </c>
      <c s="29" t="s">
        <v>508</v>
      </c>
      <c s="29" t="s">
        <v>509</v>
      </c>
      <c s="25" t="s">
        <v>29</v>
      </c>
      <c s="30" t="s">
        <v>510</v>
      </c>
      <c s="31" t="s">
        <v>511</v>
      </c>
      <c s="32">
        <v>334</v>
      </c>
      <c s="33">
        <v>0</v>
      </c>
      <c s="34">
        <f>ROUND(ROUND(H506,2)*ROUND(G506,3),2)</f>
      </c>
      <c r="O506">
        <f>(I506*21)/100</f>
      </c>
      <c t="s">
        <v>23</v>
      </c>
    </row>
    <row r="507" spans="1:5" ht="12.75">
      <c r="A507" s="35" t="s">
        <v>49</v>
      </c>
      <c r="E507" s="36" t="s">
        <v>50</v>
      </c>
    </row>
    <row r="508" spans="1:5" ht="12.75">
      <c r="A508" s="37" t="s">
        <v>51</v>
      </c>
      <c r="E508" s="38" t="s">
        <v>50</v>
      </c>
    </row>
    <row r="509" spans="1:5" ht="12.75">
      <c r="A509" t="s">
        <v>52</v>
      </c>
      <c r="E509" s="36" t="s">
        <v>53</v>
      </c>
    </row>
    <row r="510" spans="1:16" ht="12.75">
      <c r="A510" s="25" t="s">
        <v>45</v>
      </c>
      <c s="29" t="s">
        <v>512</v>
      </c>
      <c s="29" t="s">
        <v>513</v>
      </c>
      <c s="25" t="s">
        <v>29</v>
      </c>
      <c s="30" t="s">
        <v>514</v>
      </c>
      <c s="31" t="s">
        <v>70</v>
      </c>
      <c s="32">
        <v>269</v>
      </c>
      <c s="33">
        <v>0</v>
      </c>
      <c s="34">
        <f>ROUND(ROUND(H510,2)*ROUND(G510,3),2)</f>
      </c>
      <c r="O510">
        <f>(I510*21)/100</f>
      </c>
      <c t="s">
        <v>23</v>
      </c>
    </row>
    <row r="511" spans="1:5" ht="12.75">
      <c r="A511" s="35" t="s">
        <v>49</v>
      </c>
      <c r="E511" s="36" t="s">
        <v>50</v>
      </c>
    </row>
    <row r="512" spans="1:5" ht="12.75">
      <c r="A512" s="37" t="s">
        <v>51</v>
      </c>
      <c r="E512" s="38" t="s">
        <v>50</v>
      </c>
    </row>
    <row r="513" spans="1:5" ht="76.5">
      <c r="A513" t="s">
        <v>52</v>
      </c>
      <c r="E513" s="36" t="s">
        <v>515</v>
      </c>
    </row>
    <row r="514" spans="1:16" ht="12.75">
      <c r="A514" s="25" t="s">
        <v>45</v>
      </c>
      <c s="29" t="s">
        <v>516</v>
      </c>
      <c s="29" t="s">
        <v>517</v>
      </c>
      <c s="25" t="s">
        <v>29</v>
      </c>
      <c s="30" t="s">
        <v>518</v>
      </c>
      <c s="31" t="s">
        <v>59</v>
      </c>
      <c s="32">
        <v>10</v>
      </c>
      <c s="33">
        <v>0</v>
      </c>
      <c s="34">
        <f>ROUND(ROUND(H514,2)*ROUND(G514,3),2)</f>
      </c>
      <c r="O514">
        <f>(I514*21)/100</f>
      </c>
      <c t="s">
        <v>23</v>
      </c>
    </row>
    <row r="515" spans="1:5" ht="12.75">
      <c r="A515" s="35" t="s">
        <v>49</v>
      </c>
      <c r="E515" s="36" t="s">
        <v>50</v>
      </c>
    </row>
    <row r="516" spans="1:5" ht="12.75">
      <c r="A516" s="37" t="s">
        <v>51</v>
      </c>
      <c r="E516" s="38" t="s">
        <v>50</v>
      </c>
    </row>
    <row r="517" spans="1:5" ht="102">
      <c r="A517" t="s">
        <v>52</v>
      </c>
      <c r="E517" s="36" t="s">
        <v>519</v>
      </c>
    </row>
    <row r="518" spans="1:16" ht="12.75">
      <c r="A518" s="25" t="s">
        <v>45</v>
      </c>
      <c s="29" t="s">
        <v>520</v>
      </c>
      <c s="29" t="s">
        <v>521</v>
      </c>
      <c s="25" t="s">
        <v>29</v>
      </c>
      <c s="30" t="s">
        <v>522</v>
      </c>
      <c s="31" t="s">
        <v>243</v>
      </c>
      <c s="32">
        <v>0.2</v>
      </c>
      <c s="33">
        <v>0</v>
      </c>
      <c s="34">
        <f>ROUND(ROUND(H518,2)*ROUND(G518,3),2)</f>
      </c>
      <c r="O518">
        <f>(I518*21)/100</f>
      </c>
      <c t="s">
        <v>23</v>
      </c>
    </row>
    <row r="519" spans="1:5" ht="12.75">
      <c r="A519" s="35" t="s">
        <v>49</v>
      </c>
      <c r="E519" s="36" t="s">
        <v>50</v>
      </c>
    </row>
    <row r="520" spans="1:5" ht="12.75">
      <c r="A520" s="37" t="s">
        <v>51</v>
      </c>
      <c r="E520" s="38" t="s">
        <v>50</v>
      </c>
    </row>
    <row r="521" spans="1:5" ht="63.75">
      <c r="A521" t="s">
        <v>52</v>
      </c>
      <c r="E521" s="36" t="s">
        <v>523</v>
      </c>
    </row>
    <row r="522" spans="1:16" ht="12.75">
      <c r="A522" s="25" t="s">
        <v>45</v>
      </c>
      <c s="29" t="s">
        <v>524</v>
      </c>
      <c s="29" t="s">
        <v>525</v>
      </c>
      <c s="25" t="s">
        <v>29</v>
      </c>
      <c s="30" t="s">
        <v>526</v>
      </c>
      <c s="31" t="s">
        <v>243</v>
      </c>
      <c s="32">
        <v>0.2</v>
      </c>
      <c s="33">
        <v>0</v>
      </c>
      <c s="34">
        <f>ROUND(ROUND(H522,2)*ROUND(G522,3),2)</f>
      </c>
      <c r="O522">
        <f>(I522*21)/100</f>
      </c>
      <c t="s">
        <v>23</v>
      </c>
    </row>
    <row r="523" spans="1:5" ht="12.75">
      <c r="A523" s="35" t="s">
        <v>49</v>
      </c>
      <c r="E523" s="36" t="s">
        <v>50</v>
      </c>
    </row>
    <row r="524" spans="1:5" ht="12.75">
      <c r="A524" s="37" t="s">
        <v>51</v>
      </c>
      <c r="E524" s="38" t="s">
        <v>50</v>
      </c>
    </row>
    <row r="525" spans="1:5" ht="25.5">
      <c r="A525" t="s">
        <v>52</v>
      </c>
      <c r="E525" s="36" t="s">
        <v>527</v>
      </c>
    </row>
    <row r="526" spans="1:16" ht="12.75">
      <c r="A526" s="25" t="s">
        <v>45</v>
      </c>
      <c s="29" t="s">
        <v>528</v>
      </c>
      <c s="29" t="s">
        <v>529</v>
      </c>
      <c s="25" t="s">
        <v>29</v>
      </c>
      <c s="30" t="s">
        <v>530</v>
      </c>
      <c s="31" t="s">
        <v>459</v>
      </c>
      <c s="32">
        <v>2.5</v>
      </c>
      <c s="33">
        <v>0</v>
      </c>
      <c s="34">
        <f>ROUND(ROUND(H526,2)*ROUND(G526,3),2)</f>
      </c>
      <c r="O526">
        <f>(I526*21)/100</f>
      </c>
      <c t="s">
        <v>23</v>
      </c>
    </row>
    <row r="527" spans="1:5" ht="12.75">
      <c r="A527" s="35" t="s">
        <v>49</v>
      </c>
      <c r="E527" s="36" t="s">
        <v>50</v>
      </c>
    </row>
    <row r="528" spans="1:5" ht="12.75">
      <c r="A528" s="37" t="s">
        <v>51</v>
      </c>
      <c r="E528" s="38" t="s">
        <v>50</v>
      </c>
    </row>
    <row r="529" spans="1:5" ht="38.25">
      <c r="A529" t="s">
        <v>52</v>
      </c>
      <c r="E529" s="36" t="s">
        <v>531</v>
      </c>
    </row>
    <row r="530" spans="1:16" ht="12.75">
      <c r="A530" s="25" t="s">
        <v>45</v>
      </c>
      <c s="29" t="s">
        <v>532</v>
      </c>
      <c s="29" t="s">
        <v>533</v>
      </c>
      <c s="25" t="s">
        <v>29</v>
      </c>
      <c s="30" t="s">
        <v>534</v>
      </c>
      <c s="31" t="s">
        <v>59</v>
      </c>
      <c s="32">
        <v>1</v>
      </c>
      <c s="33">
        <v>0</v>
      </c>
      <c s="34">
        <f>ROUND(ROUND(H530,2)*ROUND(G530,3),2)</f>
      </c>
      <c r="O530">
        <f>(I530*21)/100</f>
      </c>
      <c t="s">
        <v>23</v>
      </c>
    </row>
    <row r="531" spans="1:5" ht="12.75">
      <c r="A531" s="35" t="s">
        <v>49</v>
      </c>
      <c r="E531" s="36" t="s">
        <v>50</v>
      </c>
    </row>
    <row r="532" spans="1:5" ht="12.75">
      <c r="A532" s="37" t="s">
        <v>51</v>
      </c>
      <c r="E532" s="38" t="s">
        <v>50</v>
      </c>
    </row>
    <row r="533" spans="1:5" ht="51">
      <c r="A533" t="s">
        <v>52</v>
      </c>
      <c r="E533" s="36" t="s">
        <v>535</v>
      </c>
    </row>
    <row r="534" spans="1:16" ht="12.75">
      <c r="A534" s="25" t="s">
        <v>45</v>
      </c>
      <c s="29" t="s">
        <v>536</v>
      </c>
      <c s="29" t="s">
        <v>537</v>
      </c>
      <c s="25" t="s">
        <v>29</v>
      </c>
      <c s="30" t="s">
        <v>538</v>
      </c>
      <c s="31" t="s">
        <v>59</v>
      </c>
      <c s="32">
        <v>4</v>
      </c>
      <c s="33">
        <v>0</v>
      </c>
      <c s="34">
        <f>ROUND(ROUND(H534,2)*ROUND(G534,3),2)</f>
      </c>
      <c r="O534">
        <f>(I534*21)/100</f>
      </c>
      <c t="s">
        <v>23</v>
      </c>
    </row>
    <row r="535" spans="1:5" ht="12.75">
      <c r="A535" s="35" t="s">
        <v>49</v>
      </c>
      <c r="E535" s="36" t="s">
        <v>50</v>
      </c>
    </row>
    <row r="536" spans="1:5" ht="12.75">
      <c r="A536" s="37" t="s">
        <v>51</v>
      </c>
      <c r="E536" s="38" t="s">
        <v>50</v>
      </c>
    </row>
    <row r="537" spans="1:5" ht="12.75">
      <c r="A537" t="s">
        <v>52</v>
      </c>
      <c r="E537" s="36" t="s">
        <v>50</v>
      </c>
    </row>
    <row r="538" spans="1:16" ht="12.75">
      <c r="A538" s="25" t="s">
        <v>45</v>
      </c>
      <c s="29" t="s">
        <v>539</v>
      </c>
      <c s="29" t="s">
        <v>540</v>
      </c>
      <c s="25" t="s">
        <v>29</v>
      </c>
      <c s="30" t="s">
        <v>541</v>
      </c>
      <c s="31" t="s">
        <v>59</v>
      </c>
      <c s="32">
        <v>1</v>
      </c>
      <c s="33">
        <v>0</v>
      </c>
      <c s="34">
        <f>ROUND(ROUND(H538,2)*ROUND(G538,3),2)</f>
      </c>
      <c r="O538">
        <f>(I538*21)/100</f>
      </c>
      <c t="s">
        <v>23</v>
      </c>
    </row>
    <row r="539" spans="1:5" ht="12.75">
      <c r="A539" s="35" t="s">
        <v>49</v>
      </c>
      <c r="E539" s="36" t="s">
        <v>542</v>
      </c>
    </row>
    <row r="540" spans="1:5" ht="12.75">
      <c r="A540" s="37" t="s">
        <v>51</v>
      </c>
      <c r="E540" s="38" t="s">
        <v>50</v>
      </c>
    </row>
    <row r="541" spans="1:5" ht="12.75">
      <c r="A541" t="s">
        <v>52</v>
      </c>
      <c r="E541" s="36" t="s">
        <v>50</v>
      </c>
    </row>
    <row r="542" spans="1:18" ht="12.75" customHeight="1">
      <c r="A542" s="6" t="s">
        <v>43</v>
      </c>
      <c s="6"/>
      <c s="40" t="s">
        <v>17</v>
      </c>
      <c s="6"/>
      <c s="27" t="s">
        <v>543</v>
      </c>
      <c s="6"/>
      <c s="6"/>
      <c s="6"/>
      <c s="41">
        <f>0+Q542</f>
      </c>
      <c r="O542">
        <f>0+R542</f>
      </c>
      <c r="Q542">
        <f>0+I543+I547+I551+I555+I559+I563</f>
      </c>
      <c>
        <f>0+O543+O547+O551+O555+O559+O563</f>
      </c>
    </row>
    <row r="543" spans="1:16" ht="25.5">
      <c r="A543" s="25" t="s">
        <v>45</v>
      </c>
      <c s="29" t="s">
        <v>544</v>
      </c>
      <c s="29" t="s">
        <v>545</v>
      </c>
      <c s="25" t="s">
        <v>50</v>
      </c>
      <c s="30" t="s">
        <v>546</v>
      </c>
      <c s="31" t="s">
        <v>547</v>
      </c>
      <c s="32">
        <v>0.5</v>
      </c>
      <c s="33">
        <v>0</v>
      </c>
      <c s="34">
        <f>ROUND(ROUND(H543,2)*ROUND(G543,3),2)</f>
      </c>
      <c r="O543">
        <f>(I543*21)/100</f>
      </c>
      <c t="s">
        <v>23</v>
      </c>
    </row>
    <row r="544" spans="1:5" ht="12.75">
      <c r="A544" s="35" t="s">
        <v>49</v>
      </c>
      <c r="E544" s="36" t="s">
        <v>50</v>
      </c>
    </row>
    <row r="545" spans="1:5" ht="12.75">
      <c r="A545" s="37" t="s">
        <v>51</v>
      </c>
      <c r="E545" s="38" t="s">
        <v>548</v>
      </c>
    </row>
    <row r="546" spans="1:5" ht="165.75">
      <c r="A546" t="s">
        <v>52</v>
      </c>
      <c r="E546" s="36" t="s">
        <v>549</v>
      </c>
    </row>
    <row r="547" spans="1:16" ht="25.5">
      <c r="A547" s="25" t="s">
        <v>45</v>
      </c>
      <c s="29" t="s">
        <v>550</v>
      </c>
      <c s="29" t="s">
        <v>551</v>
      </c>
      <c s="25" t="s">
        <v>50</v>
      </c>
      <c s="30" t="s">
        <v>552</v>
      </c>
      <c s="31" t="s">
        <v>547</v>
      </c>
      <c s="32">
        <v>10</v>
      </c>
      <c s="33">
        <v>0</v>
      </c>
      <c s="34">
        <f>ROUND(ROUND(H547,2)*ROUND(G547,3),2)</f>
      </c>
      <c r="O547">
        <f>(I547*21)/100</f>
      </c>
      <c t="s">
        <v>23</v>
      </c>
    </row>
    <row r="548" spans="1:5" ht="12.75">
      <c r="A548" s="35" t="s">
        <v>49</v>
      </c>
      <c r="E548" s="36" t="s">
        <v>50</v>
      </c>
    </row>
    <row r="549" spans="1:5" ht="12.75">
      <c r="A549" s="37" t="s">
        <v>51</v>
      </c>
      <c r="E549" s="38" t="s">
        <v>553</v>
      </c>
    </row>
    <row r="550" spans="1:5" ht="165.75">
      <c r="A550" t="s">
        <v>52</v>
      </c>
      <c r="E550" s="36" t="s">
        <v>549</v>
      </c>
    </row>
    <row r="551" spans="1:16" ht="25.5">
      <c r="A551" s="25" t="s">
        <v>45</v>
      </c>
      <c s="29" t="s">
        <v>554</v>
      </c>
      <c s="29" t="s">
        <v>555</v>
      </c>
      <c s="25" t="s">
        <v>50</v>
      </c>
      <c s="30" t="s">
        <v>556</v>
      </c>
      <c s="31" t="s">
        <v>547</v>
      </c>
      <c s="32">
        <v>3</v>
      </c>
      <c s="33">
        <v>0</v>
      </c>
      <c s="34">
        <f>ROUND(ROUND(H551,2)*ROUND(G551,3),2)</f>
      </c>
      <c r="O551">
        <f>(I551*21)/100</f>
      </c>
      <c t="s">
        <v>23</v>
      </c>
    </row>
    <row r="552" spans="1:5" ht="12.75">
      <c r="A552" s="35" t="s">
        <v>49</v>
      </c>
      <c r="E552" s="36" t="s">
        <v>50</v>
      </c>
    </row>
    <row r="553" spans="1:5" ht="12.75">
      <c r="A553" s="37" t="s">
        <v>51</v>
      </c>
      <c r="E553" s="38" t="s">
        <v>50</v>
      </c>
    </row>
    <row r="554" spans="1:5" ht="165.75">
      <c r="A554" t="s">
        <v>52</v>
      </c>
      <c r="E554" s="36" t="s">
        <v>549</v>
      </c>
    </row>
    <row r="555" spans="1:16" ht="38.25">
      <c r="A555" s="25" t="s">
        <v>45</v>
      </c>
      <c s="29" t="s">
        <v>557</v>
      </c>
      <c s="29" t="s">
        <v>558</v>
      </c>
      <c s="25" t="s">
        <v>50</v>
      </c>
      <c s="30" t="s">
        <v>559</v>
      </c>
      <c s="31" t="s">
        <v>547</v>
      </c>
      <c s="32">
        <v>1</v>
      </c>
      <c s="33">
        <v>0</v>
      </c>
      <c s="34">
        <f>ROUND(ROUND(H555,2)*ROUND(G555,3),2)</f>
      </c>
      <c r="O555">
        <f>(I555*21)/100</f>
      </c>
      <c t="s">
        <v>23</v>
      </c>
    </row>
    <row r="556" spans="1:5" ht="12.75">
      <c r="A556" s="35" t="s">
        <v>49</v>
      </c>
      <c r="E556" s="36" t="s">
        <v>50</v>
      </c>
    </row>
    <row r="557" spans="1:5" ht="12.75">
      <c r="A557" s="37" t="s">
        <v>51</v>
      </c>
      <c r="E557" s="38" t="s">
        <v>50</v>
      </c>
    </row>
    <row r="558" spans="1:5" ht="165.75">
      <c r="A558" t="s">
        <v>52</v>
      </c>
      <c r="E558" s="36" t="s">
        <v>549</v>
      </c>
    </row>
    <row r="559" spans="1:16" ht="25.5">
      <c r="A559" s="25" t="s">
        <v>45</v>
      </c>
      <c s="29" t="s">
        <v>560</v>
      </c>
      <c s="29" t="s">
        <v>561</v>
      </c>
      <c s="25" t="s">
        <v>50</v>
      </c>
      <c s="30" t="s">
        <v>562</v>
      </c>
      <c s="31" t="s">
        <v>547</v>
      </c>
      <c s="32">
        <v>1.5</v>
      </c>
      <c s="33">
        <v>0</v>
      </c>
      <c s="34">
        <f>ROUND(ROUND(H559,2)*ROUND(G559,3),2)</f>
      </c>
      <c r="O559">
        <f>(I559*21)/100</f>
      </c>
      <c t="s">
        <v>23</v>
      </c>
    </row>
    <row r="560" spans="1:5" ht="12.75">
      <c r="A560" s="35" t="s">
        <v>49</v>
      </c>
      <c r="E560" s="36" t="s">
        <v>50</v>
      </c>
    </row>
    <row r="561" spans="1:5" ht="12.75">
      <c r="A561" s="37" t="s">
        <v>51</v>
      </c>
      <c r="E561" s="38" t="s">
        <v>563</v>
      </c>
    </row>
    <row r="562" spans="1:5" ht="165.75">
      <c r="A562" t="s">
        <v>52</v>
      </c>
      <c r="E562" s="36" t="s">
        <v>549</v>
      </c>
    </row>
    <row r="563" spans="1:16" ht="25.5">
      <c r="A563" s="25" t="s">
        <v>45</v>
      </c>
      <c s="29" t="s">
        <v>564</v>
      </c>
      <c s="29" t="s">
        <v>565</v>
      </c>
      <c s="25" t="s">
        <v>50</v>
      </c>
      <c s="30" t="s">
        <v>566</v>
      </c>
      <c s="31" t="s">
        <v>547</v>
      </c>
      <c s="32">
        <v>0.2</v>
      </c>
      <c s="33">
        <v>0</v>
      </c>
      <c s="34">
        <f>ROUND(ROUND(H563,2)*ROUND(G563,3),2)</f>
      </c>
      <c r="O563">
        <f>(I563*21)/100</f>
      </c>
      <c t="s">
        <v>23</v>
      </c>
    </row>
    <row r="564" spans="1:5" ht="12.75">
      <c r="A564" s="35" t="s">
        <v>49</v>
      </c>
      <c r="E564" s="36" t="s">
        <v>50</v>
      </c>
    </row>
    <row r="565" spans="1:5" ht="12.75">
      <c r="A565" s="37" t="s">
        <v>51</v>
      </c>
      <c r="E565" s="38" t="s">
        <v>50</v>
      </c>
    </row>
    <row r="566" spans="1:5" ht="165.75">
      <c r="A566" t="s">
        <v>52</v>
      </c>
      <c r="E566" s="36" t="s">
        <v>549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0+O8+O397+O478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567</v>
      </c>
      <c s="42">
        <f>0+I8+I397+I478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567</v>
      </c>
      <c s="6"/>
      <c s="18" t="s">
        <v>568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+I321+I325+I329+I333+I337+I341+I345+I349+I353+I357+I361+I365+I369+I373+I377+I381+I385+I389+I393</f>
      </c>
      <c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+O321+O325+O329+O333+O337+O341+O345+O349+O353+O357+O361+O365+O369+O373+O377+O381+O385+O389+O393</f>
      </c>
    </row>
    <row r="9" spans="1:16" ht="12.75">
      <c r="A9" s="25" t="s">
        <v>45</v>
      </c>
      <c s="29" t="s">
        <v>29</v>
      </c>
      <c s="29" t="s">
        <v>57</v>
      </c>
      <c s="25" t="s">
        <v>29</v>
      </c>
      <c s="30" t="s">
        <v>58</v>
      </c>
      <c s="31" t="s">
        <v>59</v>
      </c>
      <c s="32">
        <v>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50</v>
      </c>
    </row>
    <row r="11" spans="1:5" ht="12.75">
      <c r="A11" s="37" t="s">
        <v>51</v>
      </c>
      <c r="E11" s="38" t="s">
        <v>50</v>
      </c>
    </row>
    <row r="12" spans="1:5" ht="76.5">
      <c r="A12" t="s">
        <v>52</v>
      </c>
      <c r="E12" s="36" t="s">
        <v>60</v>
      </c>
    </row>
    <row r="13" spans="1:16" ht="12.75">
      <c r="A13" s="25" t="s">
        <v>45</v>
      </c>
      <c s="29" t="s">
        <v>23</v>
      </c>
      <c s="29" t="s">
        <v>61</v>
      </c>
      <c s="25" t="s">
        <v>29</v>
      </c>
      <c s="30" t="s">
        <v>62</v>
      </c>
      <c s="31" t="s">
        <v>63</v>
      </c>
      <c s="32">
        <v>0.5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50</v>
      </c>
    </row>
    <row r="15" spans="1:5" ht="12.75">
      <c r="A15" s="37" t="s">
        <v>51</v>
      </c>
      <c r="E15" s="38" t="s">
        <v>50</v>
      </c>
    </row>
    <row r="16" spans="1:5" ht="38.25">
      <c r="A16" t="s">
        <v>52</v>
      </c>
      <c r="E16" s="36" t="s">
        <v>64</v>
      </c>
    </row>
    <row r="17" spans="1:16" ht="12.75">
      <c r="A17" s="25" t="s">
        <v>45</v>
      </c>
      <c s="29" t="s">
        <v>22</v>
      </c>
      <c s="29" t="s">
        <v>65</v>
      </c>
      <c s="25" t="s">
        <v>29</v>
      </c>
      <c s="30" t="s">
        <v>66</v>
      </c>
      <c s="31" t="s">
        <v>59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50</v>
      </c>
    </row>
    <row r="19" spans="1:5" ht="12.75">
      <c r="A19" s="37" t="s">
        <v>51</v>
      </c>
      <c r="E19" s="38" t="s">
        <v>50</v>
      </c>
    </row>
    <row r="20" spans="1:5" ht="76.5">
      <c r="A20" t="s">
        <v>52</v>
      </c>
      <c r="E20" s="36" t="s">
        <v>67</v>
      </c>
    </row>
    <row r="21" spans="1:16" ht="12.75">
      <c r="A21" s="25" t="s">
        <v>45</v>
      </c>
      <c s="29" t="s">
        <v>33</v>
      </c>
      <c s="29" t="s">
        <v>68</v>
      </c>
      <c s="25" t="s">
        <v>29</v>
      </c>
      <c s="30" t="s">
        <v>69</v>
      </c>
      <c s="31" t="s">
        <v>70</v>
      </c>
      <c s="32">
        <v>50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50</v>
      </c>
    </row>
    <row r="23" spans="1:5" ht="12.75">
      <c r="A23" s="37" t="s">
        <v>51</v>
      </c>
      <c r="E23" s="38" t="s">
        <v>50</v>
      </c>
    </row>
    <row r="24" spans="1:5" ht="127.5">
      <c r="A24" t="s">
        <v>52</v>
      </c>
      <c r="E24" s="36" t="s">
        <v>71</v>
      </c>
    </row>
    <row r="25" spans="1:16" ht="12.75">
      <c r="A25" s="25" t="s">
        <v>45</v>
      </c>
      <c s="29" t="s">
        <v>35</v>
      </c>
      <c s="29" t="s">
        <v>73</v>
      </c>
      <c s="25" t="s">
        <v>29</v>
      </c>
      <c s="30" t="s">
        <v>74</v>
      </c>
      <c s="31" t="s">
        <v>59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50</v>
      </c>
    </row>
    <row r="27" spans="1:5" ht="12.75">
      <c r="A27" s="37" t="s">
        <v>51</v>
      </c>
      <c r="E27" s="38" t="s">
        <v>50</v>
      </c>
    </row>
    <row r="28" spans="1:5" ht="76.5">
      <c r="A28" t="s">
        <v>52</v>
      </c>
      <c r="E28" s="36" t="s">
        <v>60</v>
      </c>
    </row>
    <row r="29" spans="1:16" ht="12.75">
      <c r="A29" s="25" t="s">
        <v>45</v>
      </c>
      <c s="29" t="s">
        <v>37</v>
      </c>
      <c s="29" t="s">
        <v>76</v>
      </c>
      <c s="25" t="s">
        <v>29</v>
      </c>
      <c s="30" t="s">
        <v>77</v>
      </c>
      <c s="31" t="s">
        <v>59</v>
      </c>
      <c s="32">
        <v>10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50</v>
      </c>
    </row>
    <row r="31" spans="1:5" ht="12.75">
      <c r="A31" s="37" t="s">
        <v>51</v>
      </c>
      <c r="E31" s="38" t="s">
        <v>50</v>
      </c>
    </row>
    <row r="32" spans="1:5" ht="76.5">
      <c r="A32" t="s">
        <v>52</v>
      </c>
      <c r="E32" s="36" t="s">
        <v>78</v>
      </c>
    </row>
    <row r="33" spans="1:16" ht="12.75">
      <c r="A33" s="25" t="s">
        <v>45</v>
      </c>
      <c s="29" t="s">
        <v>72</v>
      </c>
      <c s="29" t="s">
        <v>79</v>
      </c>
      <c s="25" t="s">
        <v>29</v>
      </c>
      <c s="30" t="s">
        <v>80</v>
      </c>
      <c s="31" t="s">
        <v>59</v>
      </c>
      <c s="32">
        <v>6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49</v>
      </c>
      <c r="E34" s="36" t="s">
        <v>50</v>
      </c>
    </row>
    <row r="35" spans="1:5" ht="12.75">
      <c r="A35" s="37" t="s">
        <v>51</v>
      </c>
      <c r="E35" s="38" t="s">
        <v>50</v>
      </c>
    </row>
    <row r="36" spans="1:5" ht="89.25">
      <c r="A36" t="s">
        <v>52</v>
      </c>
      <c r="E36" s="36" t="s">
        <v>81</v>
      </c>
    </row>
    <row r="37" spans="1:16" ht="12.75">
      <c r="A37" s="25" t="s">
        <v>45</v>
      </c>
      <c s="29" t="s">
        <v>75</v>
      </c>
      <c s="29" t="s">
        <v>82</v>
      </c>
      <c s="25" t="s">
        <v>29</v>
      </c>
      <c s="30" t="s">
        <v>83</v>
      </c>
      <c s="31" t="s">
        <v>70</v>
      </c>
      <c s="32">
        <v>30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49</v>
      </c>
      <c r="E38" s="36" t="s">
        <v>50</v>
      </c>
    </row>
    <row r="39" spans="1:5" ht="12.75">
      <c r="A39" s="37" t="s">
        <v>51</v>
      </c>
      <c r="E39" s="38" t="s">
        <v>50</v>
      </c>
    </row>
    <row r="40" spans="1:5" ht="89.25">
      <c r="A40" t="s">
        <v>52</v>
      </c>
      <c r="E40" s="36" t="s">
        <v>84</v>
      </c>
    </row>
    <row r="41" spans="1:16" ht="12.75">
      <c r="A41" s="25" t="s">
        <v>45</v>
      </c>
      <c s="29" t="s">
        <v>40</v>
      </c>
      <c s="29" t="s">
        <v>86</v>
      </c>
      <c s="25" t="s">
        <v>29</v>
      </c>
      <c s="30" t="s">
        <v>87</v>
      </c>
      <c s="31" t="s">
        <v>70</v>
      </c>
      <c s="32">
        <v>215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49</v>
      </c>
      <c r="E42" s="36" t="s">
        <v>50</v>
      </c>
    </row>
    <row r="43" spans="1:5" ht="12.75">
      <c r="A43" s="37" t="s">
        <v>51</v>
      </c>
      <c r="E43" s="38" t="s">
        <v>50</v>
      </c>
    </row>
    <row r="44" spans="1:5" ht="89.25">
      <c r="A44" t="s">
        <v>52</v>
      </c>
      <c r="E44" s="36" t="s">
        <v>84</v>
      </c>
    </row>
    <row r="45" spans="1:16" ht="25.5">
      <c r="A45" s="25" t="s">
        <v>45</v>
      </c>
      <c s="29" t="s">
        <v>42</v>
      </c>
      <c s="29" t="s">
        <v>89</v>
      </c>
      <c s="25" t="s">
        <v>29</v>
      </c>
      <c s="30" t="s">
        <v>90</v>
      </c>
      <c s="31" t="s">
        <v>59</v>
      </c>
      <c s="32">
        <v>4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49</v>
      </c>
      <c r="E46" s="36" t="s">
        <v>50</v>
      </c>
    </row>
    <row r="47" spans="1:5" ht="12.75">
      <c r="A47" s="37" t="s">
        <v>51</v>
      </c>
      <c r="E47" s="38" t="s">
        <v>50</v>
      </c>
    </row>
    <row r="48" spans="1:5" ht="102">
      <c r="A48" t="s">
        <v>52</v>
      </c>
      <c r="E48" s="36" t="s">
        <v>91</v>
      </c>
    </row>
    <row r="49" spans="1:16" ht="25.5">
      <c r="A49" s="25" t="s">
        <v>45</v>
      </c>
      <c s="29" t="s">
        <v>85</v>
      </c>
      <c s="29" t="s">
        <v>93</v>
      </c>
      <c s="25" t="s">
        <v>29</v>
      </c>
      <c s="30" t="s">
        <v>94</v>
      </c>
      <c s="31" t="s">
        <v>59</v>
      </c>
      <c s="32">
        <v>12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49</v>
      </c>
      <c r="E50" s="36" t="s">
        <v>50</v>
      </c>
    </row>
    <row r="51" spans="1:5" ht="12.75">
      <c r="A51" s="37" t="s">
        <v>51</v>
      </c>
      <c r="E51" s="38" t="s">
        <v>50</v>
      </c>
    </row>
    <row r="52" spans="1:5" ht="102">
      <c r="A52" t="s">
        <v>52</v>
      </c>
      <c r="E52" s="36" t="s">
        <v>91</v>
      </c>
    </row>
    <row r="53" spans="1:16" ht="12.75">
      <c r="A53" s="25" t="s">
        <v>45</v>
      </c>
      <c s="29" t="s">
        <v>88</v>
      </c>
      <c s="29" t="s">
        <v>96</v>
      </c>
      <c s="25" t="s">
        <v>29</v>
      </c>
      <c s="30" t="s">
        <v>97</v>
      </c>
      <c s="31" t="s">
        <v>59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49</v>
      </c>
      <c r="E54" s="36" t="s">
        <v>50</v>
      </c>
    </row>
    <row r="55" spans="1:5" ht="12.75">
      <c r="A55" s="37" t="s">
        <v>51</v>
      </c>
      <c r="E55" s="38" t="s">
        <v>50</v>
      </c>
    </row>
    <row r="56" spans="1:5" ht="127.5">
      <c r="A56" t="s">
        <v>52</v>
      </c>
      <c r="E56" s="36" t="s">
        <v>98</v>
      </c>
    </row>
    <row r="57" spans="1:16" ht="12.75">
      <c r="A57" s="25" t="s">
        <v>45</v>
      </c>
      <c s="29" t="s">
        <v>92</v>
      </c>
      <c s="29" t="s">
        <v>100</v>
      </c>
      <c s="25" t="s">
        <v>29</v>
      </c>
      <c s="30" t="s">
        <v>101</v>
      </c>
      <c s="31" t="s">
        <v>59</v>
      </c>
      <c s="32">
        <v>2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49</v>
      </c>
      <c r="E58" s="36" t="s">
        <v>50</v>
      </c>
    </row>
    <row r="59" spans="1:5" ht="12.75">
      <c r="A59" s="37" t="s">
        <v>51</v>
      </c>
      <c r="E59" s="38" t="s">
        <v>50</v>
      </c>
    </row>
    <row r="60" spans="1:5" ht="102">
      <c r="A60" t="s">
        <v>52</v>
      </c>
      <c r="E60" s="36" t="s">
        <v>102</v>
      </c>
    </row>
    <row r="61" spans="1:16" ht="12.75">
      <c r="A61" s="25" t="s">
        <v>45</v>
      </c>
      <c s="29" t="s">
        <v>95</v>
      </c>
      <c s="29" t="s">
        <v>107</v>
      </c>
      <c s="25" t="s">
        <v>29</v>
      </c>
      <c s="30" t="s">
        <v>108</v>
      </c>
      <c s="31" t="s">
        <v>59</v>
      </c>
      <c s="32">
        <v>1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49</v>
      </c>
      <c r="E62" s="36" t="s">
        <v>50</v>
      </c>
    </row>
    <row r="63" spans="1:5" ht="12.75">
      <c r="A63" s="37" t="s">
        <v>51</v>
      </c>
      <c r="E63" s="38" t="s">
        <v>50</v>
      </c>
    </row>
    <row r="64" spans="1:5" ht="102">
      <c r="A64" t="s">
        <v>52</v>
      </c>
      <c r="E64" s="36" t="s">
        <v>102</v>
      </c>
    </row>
    <row r="65" spans="1:16" ht="12.75">
      <c r="A65" s="25" t="s">
        <v>45</v>
      </c>
      <c s="29" t="s">
        <v>99</v>
      </c>
      <c s="29" t="s">
        <v>110</v>
      </c>
      <c s="25" t="s">
        <v>29</v>
      </c>
      <c s="30" t="s">
        <v>111</v>
      </c>
      <c s="31" t="s">
        <v>59</v>
      </c>
      <c s="32">
        <v>1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49</v>
      </c>
      <c r="E66" s="36" t="s">
        <v>50</v>
      </c>
    </row>
    <row r="67" spans="1:5" ht="12.75">
      <c r="A67" s="37" t="s">
        <v>51</v>
      </c>
      <c r="E67" s="38" t="s">
        <v>50</v>
      </c>
    </row>
    <row r="68" spans="1:5" ht="102">
      <c r="A68" t="s">
        <v>52</v>
      </c>
      <c r="E68" s="36" t="s">
        <v>102</v>
      </c>
    </row>
    <row r="69" spans="1:16" ht="12.75">
      <c r="A69" s="25" t="s">
        <v>45</v>
      </c>
      <c s="29" t="s">
        <v>103</v>
      </c>
      <c s="29" t="s">
        <v>113</v>
      </c>
      <c s="25" t="s">
        <v>29</v>
      </c>
      <c s="30" t="s">
        <v>114</v>
      </c>
      <c s="31" t="s">
        <v>59</v>
      </c>
      <c s="32">
        <v>1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49</v>
      </c>
      <c r="E70" s="36" t="s">
        <v>50</v>
      </c>
    </row>
    <row r="71" spans="1:5" ht="12.75">
      <c r="A71" s="37" t="s">
        <v>51</v>
      </c>
      <c r="E71" s="38" t="s">
        <v>50</v>
      </c>
    </row>
    <row r="72" spans="1:5" ht="102">
      <c r="A72" t="s">
        <v>52</v>
      </c>
      <c r="E72" s="36" t="s">
        <v>102</v>
      </c>
    </row>
    <row r="73" spans="1:16" ht="12.75">
      <c r="A73" s="25" t="s">
        <v>45</v>
      </c>
      <c s="29" t="s">
        <v>106</v>
      </c>
      <c s="29" t="s">
        <v>116</v>
      </c>
      <c s="25" t="s">
        <v>29</v>
      </c>
      <c s="30" t="s">
        <v>117</v>
      </c>
      <c s="31" t="s">
        <v>59</v>
      </c>
      <c s="32">
        <v>1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49</v>
      </c>
      <c r="E74" s="36" t="s">
        <v>50</v>
      </c>
    </row>
    <row r="75" spans="1:5" ht="12.75">
      <c r="A75" s="37" t="s">
        <v>51</v>
      </c>
      <c r="E75" s="38" t="s">
        <v>50</v>
      </c>
    </row>
    <row r="76" spans="1:5" ht="102">
      <c r="A76" t="s">
        <v>52</v>
      </c>
      <c r="E76" s="36" t="s">
        <v>102</v>
      </c>
    </row>
    <row r="77" spans="1:16" ht="12.75">
      <c r="A77" s="25" t="s">
        <v>45</v>
      </c>
      <c s="29" t="s">
        <v>109</v>
      </c>
      <c s="29" t="s">
        <v>119</v>
      </c>
      <c s="25" t="s">
        <v>29</v>
      </c>
      <c s="30" t="s">
        <v>120</v>
      </c>
      <c s="31" t="s">
        <v>59</v>
      </c>
      <c s="32">
        <v>1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49</v>
      </c>
      <c r="E78" s="36" t="s">
        <v>50</v>
      </c>
    </row>
    <row r="79" spans="1:5" ht="12.75">
      <c r="A79" s="37" t="s">
        <v>51</v>
      </c>
      <c r="E79" s="38" t="s">
        <v>50</v>
      </c>
    </row>
    <row r="80" spans="1:5" ht="102">
      <c r="A80" t="s">
        <v>52</v>
      </c>
      <c r="E80" s="36" t="s">
        <v>102</v>
      </c>
    </row>
    <row r="81" spans="1:16" ht="12.75">
      <c r="A81" s="25" t="s">
        <v>45</v>
      </c>
      <c s="29" t="s">
        <v>112</v>
      </c>
      <c s="29" t="s">
        <v>122</v>
      </c>
      <c s="25" t="s">
        <v>29</v>
      </c>
      <c s="30" t="s">
        <v>123</v>
      </c>
      <c s="31" t="s">
        <v>59</v>
      </c>
      <c s="32">
        <v>4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49</v>
      </c>
      <c r="E82" s="36" t="s">
        <v>50</v>
      </c>
    </row>
    <row r="83" spans="1:5" ht="12.75">
      <c r="A83" s="37" t="s">
        <v>51</v>
      </c>
      <c r="E83" s="38" t="s">
        <v>50</v>
      </c>
    </row>
    <row r="84" spans="1:5" ht="102">
      <c r="A84" t="s">
        <v>52</v>
      </c>
      <c r="E84" s="36" t="s">
        <v>124</v>
      </c>
    </row>
    <row r="85" spans="1:16" ht="12.75">
      <c r="A85" s="25" t="s">
        <v>45</v>
      </c>
      <c s="29" t="s">
        <v>115</v>
      </c>
      <c s="29" t="s">
        <v>126</v>
      </c>
      <c s="25" t="s">
        <v>29</v>
      </c>
      <c s="30" t="s">
        <v>127</v>
      </c>
      <c s="31" t="s">
        <v>59</v>
      </c>
      <c s="32">
        <v>12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49</v>
      </c>
      <c r="E86" s="36" t="s">
        <v>50</v>
      </c>
    </row>
    <row r="87" spans="1:5" ht="12.75">
      <c r="A87" s="37" t="s">
        <v>51</v>
      </c>
      <c r="E87" s="38" t="s">
        <v>50</v>
      </c>
    </row>
    <row r="88" spans="1:5" ht="102">
      <c r="A88" t="s">
        <v>52</v>
      </c>
      <c r="E88" s="36" t="s">
        <v>124</v>
      </c>
    </row>
    <row r="89" spans="1:16" ht="25.5">
      <c r="A89" s="25" t="s">
        <v>45</v>
      </c>
      <c s="29" t="s">
        <v>118</v>
      </c>
      <c s="29" t="s">
        <v>129</v>
      </c>
      <c s="25" t="s">
        <v>29</v>
      </c>
      <c s="30" t="s">
        <v>130</v>
      </c>
      <c s="31" t="s">
        <v>59</v>
      </c>
      <c s="32">
        <v>1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49</v>
      </c>
      <c r="E90" s="36" t="s">
        <v>50</v>
      </c>
    </row>
    <row r="91" spans="1:5" ht="12.75">
      <c r="A91" s="37" t="s">
        <v>51</v>
      </c>
      <c r="E91" s="38" t="s">
        <v>50</v>
      </c>
    </row>
    <row r="92" spans="1:5" ht="89.25">
      <c r="A92" t="s">
        <v>52</v>
      </c>
      <c r="E92" s="36" t="s">
        <v>131</v>
      </c>
    </row>
    <row r="93" spans="1:16" ht="12.75">
      <c r="A93" s="25" t="s">
        <v>45</v>
      </c>
      <c s="29" t="s">
        <v>121</v>
      </c>
      <c s="29" t="s">
        <v>133</v>
      </c>
      <c s="25" t="s">
        <v>29</v>
      </c>
      <c s="30" t="s">
        <v>134</v>
      </c>
      <c s="31" t="s">
        <v>59</v>
      </c>
      <c s="32">
        <v>1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49</v>
      </c>
      <c r="E94" s="36" t="s">
        <v>50</v>
      </c>
    </row>
    <row r="95" spans="1:5" ht="12.75">
      <c r="A95" s="37" t="s">
        <v>51</v>
      </c>
      <c r="E95" s="38" t="s">
        <v>50</v>
      </c>
    </row>
    <row r="96" spans="1:5" ht="76.5">
      <c r="A96" t="s">
        <v>52</v>
      </c>
      <c r="E96" s="36" t="s">
        <v>135</v>
      </c>
    </row>
    <row r="97" spans="1:16" ht="12.75">
      <c r="A97" s="25" t="s">
        <v>45</v>
      </c>
      <c s="29" t="s">
        <v>125</v>
      </c>
      <c s="29" t="s">
        <v>137</v>
      </c>
      <c s="25" t="s">
        <v>29</v>
      </c>
      <c s="30" t="s">
        <v>138</v>
      </c>
      <c s="31" t="s">
        <v>139</v>
      </c>
      <c s="32">
        <v>30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49</v>
      </c>
      <c r="E98" s="36" t="s">
        <v>50</v>
      </c>
    </row>
    <row r="99" spans="1:5" ht="12.75">
      <c r="A99" s="37" t="s">
        <v>51</v>
      </c>
      <c r="E99" s="38" t="s">
        <v>50</v>
      </c>
    </row>
    <row r="100" spans="1:5" ht="102">
      <c r="A100" t="s">
        <v>52</v>
      </c>
      <c r="E100" s="36" t="s">
        <v>140</v>
      </c>
    </row>
    <row r="101" spans="1:16" ht="12.75">
      <c r="A101" s="25" t="s">
        <v>45</v>
      </c>
      <c s="29" t="s">
        <v>128</v>
      </c>
      <c s="29" t="s">
        <v>142</v>
      </c>
      <c s="25" t="s">
        <v>29</v>
      </c>
      <c s="30" t="s">
        <v>143</v>
      </c>
      <c s="31" t="s">
        <v>59</v>
      </c>
      <c s="32">
        <v>1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49</v>
      </c>
      <c r="E102" s="36" t="s">
        <v>50</v>
      </c>
    </row>
    <row r="103" spans="1:5" ht="12.75">
      <c r="A103" s="37" t="s">
        <v>51</v>
      </c>
      <c r="E103" s="38" t="s">
        <v>50</v>
      </c>
    </row>
    <row r="104" spans="1:5" ht="76.5">
      <c r="A104" t="s">
        <v>52</v>
      </c>
      <c r="E104" s="36" t="s">
        <v>144</v>
      </c>
    </row>
    <row r="105" spans="1:16" ht="12.75">
      <c r="A105" s="25" t="s">
        <v>45</v>
      </c>
      <c s="29" t="s">
        <v>132</v>
      </c>
      <c s="29" t="s">
        <v>146</v>
      </c>
      <c s="25" t="s">
        <v>29</v>
      </c>
      <c s="30" t="s">
        <v>147</v>
      </c>
      <c s="31" t="s">
        <v>59</v>
      </c>
      <c s="32">
        <v>1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49</v>
      </c>
      <c r="E106" s="36" t="s">
        <v>50</v>
      </c>
    </row>
    <row r="107" spans="1:5" ht="12.75">
      <c r="A107" s="37" t="s">
        <v>51</v>
      </c>
      <c r="E107" s="38" t="s">
        <v>50</v>
      </c>
    </row>
    <row r="108" spans="1:5" ht="76.5">
      <c r="A108" t="s">
        <v>52</v>
      </c>
      <c r="E108" s="36" t="s">
        <v>144</v>
      </c>
    </row>
    <row r="109" spans="1:16" ht="12.75">
      <c r="A109" s="25" t="s">
        <v>45</v>
      </c>
      <c s="29" t="s">
        <v>136</v>
      </c>
      <c s="29" t="s">
        <v>149</v>
      </c>
      <c s="25" t="s">
        <v>29</v>
      </c>
      <c s="30" t="s">
        <v>150</v>
      </c>
      <c s="31" t="s">
        <v>59</v>
      </c>
      <c s="32">
        <v>2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49</v>
      </c>
      <c r="E110" s="36" t="s">
        <v>50</v>
      </c>
    </row>
    <row r="111" spans="1:5" ht="12.75">
      <c r="A111" s="37" t="s">
        <v>51</v>
      </c>
      <c r="E111" s="38" t="s">
        <v>50</v>
      </c>
    </row>
    <row r="112" spans="1:5" ht="76.5">
      <c r="A112" t="s">
        <v>52</v>
      </c>
      <c r="E112" s="36" t="s">
        <v>144</v>
      </c>
    </row>
    <row r="113" spans="1:16" ht="12.75">
      <c r="A113" s="25" t="s">
        <v>45</v>
      </c>
      <c s="29" t="s">
        <v>141</v>
      </c>
      <c s="29" t="s">
        <v>152</v>
      </c>
      <c s="25" t="s">
        <v>29</v>
      </c>
      <c s="30" t="s">
        <v>153</v>
      </c>
      <c s="31" t="s">
        <v>154</v>
      </c>
      <c s="32">
        <v>1.505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49</v>
      </c>
      <c r="E114" s="36" t="s">
        <v>50</v>
      </c>
    </row>
    <row r="115" spans="1:5" ht="12.75">
      <c r="A115" s="37" t="s">
        <v>51</v>
      </c>
      <c r="E115" s="38" t="s">
        <v>50</v>
      </c>
    </row>
    <row r="116" spans="1:5" ht="76.5">
      <c r="A116" t="s">
        <v>52</v>
      </c>
      <c r="E116" s="36" t="s">
        <v>155</v>
      </c>
    </row>
    <row r="117" spans="1:16" ht="12.75">
      <c r="A117" s="25" t="s">
        <v>45</v>
      </c>
      <c s="29" t="s">
        <v>145</v>
      </c>
      <c s="29" t="s">
        <v>160</v>
      </c>
      <c s="25" t="s">
        <v>29</v>
      </c>
      <c s="30" t="s">
        <v>161</v>
      </c>
      <c s="31" t="s">
        <v>154</v>
      </c>
      <c s="32">
        <v>6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49</v>
      </c>
      <c r="E118" s="36" t="s">
        <v>50</v>
      </c>
    </row>
    <row r="119" spans="1:5" ht="12.75">
      <c r="A119" s="37" t="s">
        <v>51</v>
      </c>
      <c r="E119" s="38" t="s">
        <v>50</v>
      </c>
    </row>
    <row r="120" spans="1:5" ht="76.5">
      <c r="A120" t="s">
        <v>52</v>
      </c>
      <c r="E120" s="36" t="s">
        <v>155</v>
      </c>
    </row>
    <row r="121" spans="1:16" ht="12.75">
      <c r="A121" s="25" t="s">
        <v>45</v>
      </c>
      <c s="29" t="s">
        <v>148</v>
      </c>
      <c s="29" t="s">
        <v>163</v>
      </c>
      <c s="25" t="s">
        <v>29</v>
      </c>
      <c s="30" t="s">
        <v>164</v>
      </c>
      <c s="31" t="s">
        <v>154</v>
      </c>
      <c s="32">
        <v>1.505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49</v>
      </c>
      <c r="E122" s="36" t="s">
        <v>50</v>
      </c>
    </row>
    <row r="123" spans="1:5" ht="12.75">
      <c r="A123" s="37" t="s">
        <v>51</v>
      </c>
      <c r="E123" s="38" t="s">
        <v>50</v>
      </c>
    </row>
    <row r="124" spans="1:5" ht="204">
      <c r="A124" t="s">
        <v>52</v>
      </c>
      <c r="E124" s="36" t="s">
        <v>165</v>
      </c>
    </row>
    <row r="125" spans="1:16" ht="12.75">
      <c r="A125" s="25" t="s">
        <v>45</v>
      </c>
      <c s="29" t="s">
        <v>151</v>
      </c>
      <c s="29" t="s">
        <v>171</v>
      </c>
      <c s="25" t="s">
        <v>29</v>
      </c>
      <c s="30" t="s">
        <v>172</v>
      </c>
      <c s="31" t="s">
        <v>154</v>
      </c>
      <c s="32">
        <v>6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49</v>
      </c>
      <c r="E126" s="36" t="s">
        <v>50</v>
      </c>
    </row>
    <row r="127" spans="1:5" ht="12.75">
      <c r="A127" s="37" t="s">
        <v>51</v>
      </c>
      <c r="E127" s="38" t="s">
        <v>50</v>
      </c>
    </row>
    <row r="128" spans="1:5" ht="204">
      <c r="A128" t="s">
        <v>52</v>
      </c>
      <c r="E128" s="36" t="s">
        <v>169</v>
      </c>
    </row>
    <row r="129" spans="1:16" ht="25.5">
      <c r="A129" s="25" t="s">
        <v>45</v>
      </c>
      <c s="29" t="s">
        <v>156</v>
      </c>
      <c s="29" t="s">
        <v>174</v>
      </c>
      <c s="25" t="s">
        <v>29</v>
      </c>
      <c s="30" t="s">
        <v>175</v>
      </c>
      <c s="31" t="s">
        <v>59</v>
      </c>
      <c s="32">
        <v>12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49</v>
      </c>
      <c r="E130" s="36" t="s">
        <v>50</v>
      </c>
    </row>
    <row r="131" spans="1:5" ht="12.75">
      <c r="A131" s="37" t="s">
        <v>51</v>
      </c>
      <c r="E131" s="38" t="s">
        <v>50</v>
      </c>
    </row>
    <row r="132" spans="1:5" ht="114.75">
      <c r="A132" t="s">
        <v>52</v>
      </c>
      <c r="E132" s="36" t="s">
        <v>176</v>
      </c>
    </row>
    <row r="133" spans="1:16" ht="12.75">
      <c r="A133" s="25" t="s">
        <v>45</v>
      </c>
      <c s="29" t="s">
        <v>159</v>
      </c>
      <c s="29" t="s">
        <v>181</v>
      </c>
      <c s="25" t="s">
        <v>29</v>
      </c>
      <c s="30" t="s">
        <v>182</v>
      </c>
      <c s="31" t="s">
        <v>59</v>
      </c>
      <c s="32">
        <v>28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49</v>
      </c>
      <c r="E134" s="36" t="s">
        <v>50</v>
      </c>
    </row>
    <row r="135" spans="1:5" ht="12.75">
      <c r="A135" s="37" t="s">
        <v>51</v>
      </c>
      <c r="E135" s="38" t="s">
        <v>50</v>
      </c>
    </row>
    <row r="136" spans="1:5" ht="102">
      <c r="A136" t="s">
        <v>52</v>
      </c>
      <c r="E136" s="36" t="s">
        <v>183</v>
      </c>
    </row>
    <row r="137" spans="1:16" ht="12.75">
      <c r="A137" s="25" t="s">
        <v>45</v>
      </c>
      <c s="29" t="s">
        <v>162</v>
      </c>
      <c s="29" t="s">
        <v>185</v>
      </c>
      <c s="25" t="s">
        <v>29</v>
      </c>
      <c s="30" t="s">
        <v>186</v>
      </c>
      <c s="31" t="s">
        <v>59</v>
      </c>
      <c s="32">
        <v>112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49</v>
      </c>
      <c r="E138" s="36" t="s">
        <v>50</v>
      </c>
    </row>
    <row r="139" spans="1:5" ht="12.75">
      <c r="A139" s="37" t="s">
        <v>51</v>
      </c>
      <c r="E139" s="38" t="s">
        <v>50</v>
      </c>
    </row>
    <row r="140" spans="1:5" ht="102">
      <c r="A140" t="s">
        <v>52</v>
      </c>
      <c r="E140" s="36" t="s">
        <v>187</v>
      </c>
    </row>
    <row r="141" spans="1:16" ht="12.75">
      <c r="A141" s="25" t="s">
        <v>45</v>
      </c>
      <c s="29" t="s">
        <v>166</v>
      </c>
      <c s="29" t="s">
        <v>189</v>
      </c>
      <c s="25" t="s">
        <v>29</v>
      </c>
      <c s="30" t="s">
        <v>190</v>
      </c>
      <c s="31" t="s">
        <v>70</v>
      </c>
      <c s="32">
        <v>40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49</v>
      </c>
      <c r="E142" s="36" t="s">
        <v>50</v>
      </c>
    </row>
    <row r="143" spans="1:5" ht="12.75">
      <c r="A143" s="37" t="s">
        <v>51</v>
      </c>
      <c r="E143" s="38" t="s">
        <v>50</v>
      </c>
    </row>
    <row r="144" spans="1:5" ht="114.75">
      <c r="A144" t="s">
        <v>52</v>
      </c>
      <c r="E144" s="36" t="s">
        <v>191</v>
      </c>
    </row>
    <row r="145" spans="1:16" ht="12.75">
      <c r="A145" s="25" t="s">
        <v>45</v>
      </c>
      <c s="29" t="s">
        <v>170</v>
      </c>
      <c s="29" t="s">
        <v>193</v>
      </c>
      <c s="25" t="s">
        <v>29</v>
      </c>
      <c s="30" t="s">
        <v>194</v>
      </c>
      <c s="31" t="s">
        <v>70</v>
      </c>
      <c s="32">
        <v>40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49</v>
      </c>
      <c r="E146" s="36" t="s">
        <v>50</v>
      </c>
    </row>
    <row r="147" spans="1:5" ht="12.75">
      <c r="A147" s="37" t="s">
        <v>51</v>
      </c>
      <c r="E147" s="38" t="s">
        <v>50</v>
      </c>
    </row>
    <row r="148" spans="1:5" ht="114.75">
      <c r="A148" t="s">
        <v>52</v>
      </c>
      <c r="E148" s="36" t="s">
        <v>195</v>
      </c>
    </row>
    <row r="149" spans="1:16" ht="12.75">
      <c r="A149" s="25" t="s">
        <v>45</v>
      </c>
      <c s="29" t="s">
        <v>173</v>
      </c>
      <c s="29" t="s">
        <v>197</v>
      </c>
      <c s="25" t="s">
        <v>29</v>
      </c>
      <c s="30" t="s">
        <v>198</v>
      </c>
      <c s="31" t="s">
        <v>59</v>
      </c>
      <c s="32">
        <v>0.1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49</v>
      </c>
      <c r="E150" s="36" t="s">
        <v>50</v>
      </c>
    </row>
    <row r="151" spans="1:5" ht="12.75">
      <c r="A151" s="37" t="s">
        <v>51</v>
      </c>
      <c r="E151" s="38" t="s">
        <v>50</v>
      </c>
    </row>
    <row r="152" spans="1:5" ht="127.5">
      <c r="A152" t="s">
        <v>52</v>
      </c>
      <c r="E152" s="36" t="s">
        <v>199</v>
      </c>
    </row>
    <row r="153" spans="1:16" ht="12.75">
      <c r="A153" s="25" t="s">
        <v>45</v>
      </c>
      <c s="29" t="s">
        <v>177</v>
      </c>
      <c s="29" t="s">
        <v>201</v>
      </c>
      <c s="25" t="s">
        <v>29</v>
      </c>
      <c s="30" t="s">
        <v>202</v>
      </c>
      <c s="31" t="s">
        <v>59</v>
      </c>
      <c s="32">
        <v>0.1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49</v>
      </c>
      <c r="E154" s="36" t="s">
        <v>50</v>
      </c>
    </row>
    <row r="155" spans="1:5" ht="12.75">
      <c r="A155" s="37" t="s">
        <v>51</v>
      </c>
      <c r="E155" s="38" t="s">
        <v>50</v>
      </c>
    </row>
    <row r="156" spans="1:5" ht="114.75">
      <c r="A156" t="s">
        <v>52</v>
      </c>
      <c r="E156" s="36" t="s">
        <v>203</v>
      </c>
    </row>
    <row r="157" spans="1:16" ht="12.75">
      <c r="A157" s="25" t="s">
        <v>45</v>
      </c>
      <c s="29" t="s">
        <v>180</v>
      </c>
      <c s="29" t="s">
        <v>569</v>
      </c>
      <c s="25" t="s">
        <v>29</v>
      </c>
      <c s="30" t="s">
        <v>570</v>
      </c>
      <c s="31" t="s">
        <v>59</v>
      </c>
      <c s="32">
        <v>1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49</v>
      </c>
      <c r="E158" s="36" t="s">
        <v>50</v>
      </c>
    </row>
    <row r="159" spans="1:5" ht="12.75">
      <c r="A159" s="37" t="s">
        <v>51</v>
      </c>
      <c r="E159" s="38" t="s">
        <v>50</v>
      </c>
    </row>
    <row r="160" spans="1:5" ht="102">
      <c r="A160" t="s">
        <v>52</v>
      </c>
      <c r="E160" s="36" t="s">
        <v>219</v>
      </c>
    </row>
    <row r="161" spans="1:16" ht="12.75">
      <c r="A161" s="25" t="s">
        <v>45</v>
      </c>
      <c s="29" t="s">
        <v>184</v>
      </c>
      <c s="29" t="s">
        <v>221</v>
      </c>
      <c s="25" t="s">
        <v>29</v>
      </c>
      <c s="30" t="s">
        <v>222</v>
      </c>
      <c s="31" t="s">
        <v>59</v>
      </c>
      <c s="32">
        <v>1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49</v>
      </c>
      <c r="E162" s="36" t="s">
        <v>50</v>
      </c>
    </row>
    <row r="163" spans="1:5" ht="12.75">
      <c r="A163" s="37" t="s">
        <v>51</v>
      </c>
      <c r="E163" s="38" t="s">
        <v>50</v>
      </c>
    </row>
    <row r="164" spans="1:5" ht="102">
      <c r="A164" t="s">
        <v>52</v>
      </c>
      <c r="E164" s="36" t="s">
        <v>223</v>
      </c>
    </row>
    <row r="165" spans="1:16" ht="12.75">
      <c r="A165" s="25" t="s">
        <v>45</v>
      </c>
      <c s="29" t="s">
        <v>188</v>
      </c>
      <c s="29" t="s">
        <v>225</v>
      </c>
      <c s="25" t="s">
        <v>29</v>
      </c>
      <c s="30" t="s">
        <v>226</v>
      </c>
      <c s="31" t="s">
        <v>59</v>
      </c>
      <c s="32">
        <v>1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49</v>
      </c>
      <c r="E166" s="36" t="s">
        <v>50</v>
      </c>
    </row>
    <row r="167" spans="1:5" ht="12.75">
      <c r="A167" s="37" t="s">
        <v>51</v>
      </c>
      <c r="E167" s="38" t="s">
        <v>50</v>
      </c>
    </row>
    <row r="168" spans="1:5" ht="127.5">
      <c r="A168" t="s">
        <v>52</v>
      </c>
      <c r="E168" s="36" t="s">
        <v>227</v>
      </c>
    </row>
    <row r="169" spans="1:16" ht="12.75">
      <c r="A169" s="25" t="s">
        <v>45</v>
      </c>
      <c s="29" t="s">
        <v>192</v>
      </c>
      <c s="29" t="s">
        <v>229</v>
      </c>
      <c s="25" t="s">
        <v>29</v>
      </c>
      <c s="30" t="s">
        <v>230</v>
      </c>
      <c s="31" t="s">
        <v>59</v>
      </c>
      <c s="32">
        <v>2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49</v>
      </c>
      <c r="E170" s="36" t="s">
        <v>50</v>
      </c>
    </row>
    <row r="171" spans="1:5" ht="12.75">
      <c r="A171" s="37" t="s">
        <v>51</v>
      </c>
      <c r="E171" s="38" t="s">
        <v>50</v>
      </c>
    </row>
    <row r="172" spans="1:5" ht="114.75">
      <c r="A172" t="s">
        <v>52</v>
      </c>
      <c r="E172" s="36" t="s">
        <v>231</v>
      </c>
    </row>
    <row r="173" spans="1:16" ht="12.75">
      <c r="A173" s="25" t="s">
        <v>45</v>
      </c>
      <c s="29" t="s">
        <v>196</v>
      </c>
      <c s="29" t="s">
        <v>233</v>
      </c>
      <c s="25" t="s">
        <v>29</v>
      </c>
      <c s="30" t="s">
        <v>234</v>
      </c>
      <c s="31" t="s">
        <v>59</v>
      </c>
      <c s="32">
        <v>2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49</v>
      </c>
      <c r="E174" s="36" t="s">
        <v>50</v>
      </c>
    </row>
    <row r="175" spans="1:5" ht="12.75">
      <c r="A175" s="37" t="s">
        <v>51</v>
      </c>
      <c r="E175" s="38" t="s">
        <v>50</v>
      </c>
    </row>
    <row r="176" spans="1:5" ht="114.75">
      <c r="A176" t="s">
        <v>52</v>
      </c>
      <c r="E176" s="36" t="s">
        <v>235</v>
      </c>
    </row>
    <row r="177" spans="1:16" ht="12.75">
      <c r="A177" s="25" t="s">
        <v>45</v>
      </c>
      <c s="29" t="s">
        <v>200</v>
      </c>
      <c s="29" t="s">
        <v>237</v>
      </c>
      <c s="25" t="s">
        <v>29</v>
      </c>
      <c s="30" t="s">
        <v>238</v>
      </c>
      <c s="31" t="s">
        <v>59</v>
      </c>
      <c s="32">
        <v>1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49</v>
      </c>
      <c r="E178" s="36" t="s">
        <v>50</v>
      </c>
    </row>
    <row r="179" spans="1:5" ht="12.75">
      <c r="A179" s="37" t="s">
        <v>51</v>
      </c>
      <c r="E179" s="38" t="s">
        <v>50</v>
      </c>
    </row>
    <row r="180" spans="1:5" ht="127.5">
      <c r="A180" t="s">
        <v>52</v>
      </c>
      <c r="E180" s="36" t="s">
        <v>239</v>
      </c>
    </row>
    <row r="181" spans="1:16" ht="25.5">
      <c r="A181" s="25" t="s">
        <v>45</v>
      </c>
      <c s="29" t="s">
        <v>204</v>
      </c>
      <c s="29" t="s">
        <v>241</v>
      </c>
      <c s="25" t="s">
        <v>29</v>
      </c>
      <c s="30" t="s">
        <v>242</v>
      </c>
      <c s="31" t="s">
        <v>243</v>
      </c>
      <c s="32">
        <v>0.2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49</v>
      </c>
      <c r="E182" s="36" t="s">
        <v>50</v>
      </c>
    </row>
    <row r="183" spans="1:5" ht="12.75">
      <c r="A183" s="37" t="s">
        <v>51</v>
      </c>
      <c r="E183" s="38" t="s">
        <v>50</v>
      </c>
    </row>
    <row r="184" spans="1:5" ht="153">
      <c r="A184" t="s">
        <v>52</v>
      </c>
      <c r="E184" s="36" t="s">
        <v>244</v>
      </c>
    </row>
    <row r="185" spans="1:16" ht="25.5">
      <c r="A185" s="25" t="s">
        <v>45</v>
      </c>
      <c s="29" t="s">
        <v>208</v>
      </c>
      <c s="29" t="s">
        <v>246</v>
      </c>
      <c s="25" t="s">
        <v>29</v>
      </c>
      <c s="30" t="s">
        <v>247</v>
      </c>
      <c s="31" t="s">
        <v>59</v>
      </c>
      <c s="32">
        <v>1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49</v>
      </c>
      <c r="E186" s="36" t="s">
        <v>50</v>
      </c>
    </row>
    <row r="187" spans="1:5" ht="12.75">
      <c r="A187" s="37" t="s">
        <v>51</v>
      </c>
      <c r="E187" s="38" t="s">
        <v>50</v>
      </c>
    </row>
    <row r="188" spans="1:5" ht="89.25">
      <c r="A188" t="s">
        <v>52</v>
      </c>
      <c r="E188" s="36" t="s">
        <v>248</v>
      </c>
    </row>
    <row r="189" spans="1:16" ht="25.5">
      <c r="A189" s="25" t="s">
        <v>45</v>
      </c>
      <c s="29" t="s">
        <v>212</v>
      </c>
      <c s="29" t="s">
        <v>250</v>
      </c>
      <c s="25" t="s">
        <v>29</v>
      </c>
      <c s="30" t="s">
        <v>251</v>
      </c>
      <c s="31" t="s">
        <v>59</v>
      </c>
      <c s="32">
        <v>1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49</v>
      </c>
      <c r="E190" s="36" t="s">
        <v>50</v>
      </c>
    </row>
    <row r="191" spans="1:5" ht="12.75">
      <c r="A191" s="37" t="s">
        <v>51</v>
      </c>
      <c r="E191" s="38" t="s">
        <v>50</v>
      </c>
    </row>
    <row r="192" spans="1:5" ht="89.25">
      <c r="A192" t="s">
        <v>52</v>
      </c>
      <c r="E192" s="36" t="s">
        <v>252</v>
      </c>
    </row>
    <row r="193" spans="1:16" ht="25.5">
      <c r="A193" s="25" t="s">
        <v>45</v>
      </c>
      <c s="29" t="s">
        <v>216</v>
      </c>
      <c s="29" t="s">
        <v>254</v>
      </c>
      <c s="25" t="s">
        <v>29</v>
      </c>
      <c s="30" t="s">
        <v>255</v>
      </c>
      <c s="31" t="s">
        <v>59</v>
      </c>
      <c s="32">
        <v>1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49</v>
      </c>
      <c r="E194" s="36" t="s">
        <v>50</v>
      </c>
    </row>
    <row r="195" spans="1:5" ht="12.75">
      <c r="A195" s="37" t="s">
        <v>51</v>
      </c>
      <c r="E195" s="38" t="s">
        <v>50</v>
      </c>
    </row>
    <row r="196" spans="1:5" ht="114.75">
      <c r="A196" t="s">
        <v>52</v>
      </c>
      <c r="E196" s="36" t="s">
        <v>256</v>
      </c>
    </row>
    <row r="197" spans="1:16" ht="25.5">
      <c r="A197" s="25" t="s">
        <v>45</v>
      </c>
      <c s="29" t="s">
        <v>220</v>
      </c>
      <c s="29" t="s">
        <v>258</v>
      </c>
      <c s="25" t="s">
        <v>29</v>
      </c>
      <c s="30" t="s">
        <v>259</v>
      </c>
      <c s="31" t="s">
        <v>59</v>
      </c>
      <c s="32">
        <v>1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49</v>
      </c>
      <c r="E198" s="36" t="s">
        <v>50</v>
      </c>
    </row>
    <row r="199" spans="1:5" ht="12.75">
      <c r="A199" s="37" t="s">
        <v>51</v>
      </c>
      <c r="E199" s="38" t="s">
        <v>50</v>
      </c>
    </row>
    <row r="200" spans="1:5" ht="140.25">
      <c r="A200" t="s">
        <v>52</v>
      </c>
      <c r="E200" s="36" t="s">
        <v>260</v>
      </c>
    </row>
    <row r="201" spans="1:16" ht="25.5">
      <c r="A201" s="25" t="s">
        <v>45</v>
      </c>
      <c s="29" t="s">
        <v>224</v>
      </c>
      <c s="29" t="s">
        <v>262</v>
      </c>
      <c s="25" t="s">
        <v>29</v>
      </c>
      <c s="30" t="s">
        <v>263</v>
      </c>
      <c s="31" t="s">
        <v>59</v>
      </c>
      <c s="32">
        <v>1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49</v>
      </c>
      <c r="E202" s="36" t="s">
        <v>50</v>
      </c>
    </row>
    <row r="203" spans="1:5" ht="12.75">
      <c r="A203" s="37" t="s">
        <v>51</v>
      </c>
      <c r="E203" s="38" t="s">
        <v>50</v>
      </c>
    </row>
    <row r="204" spans="1:5" ht="153">
      <c r="A204" t="s">
        <v>52</v>
      </c>
      <c r="E204" s="36" t="s">
        <v>264</v>
      </c>
    </row>
    <row r="205" spans="1:16" ht="25.5">
      <c r="A205" s="25" t="s">
        <v>45</v>
      </c>
      <c s="29" t="s">
        <v>228</v>
      </c>
      <c s="29" t="s">
        <v>266</v>
      </c>
      <c s="25" t="s">
        <v>29</v>
      </c>
      <c s="30" t="s">
        <v>267</v>
      </c>
      <c s="31" t="s">
        <v>59</v>
      </c>
      <c s="32">
        <v>1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12.75">
      <c r="A206" s="35" t="s">
        <v>49</v>
      </c>
      <c r="E206" s="36" t="s">
        <v>50</v>
      </c>
    </row>
    <row r="207" spans="1:5" ht="12.75">
      <c r="A207" s="37" t="s">
        <v>51</v>
      </c>
      <c r="E207" s="38" t="s">
        <v>50</v>
      </c>
    </row>
    <row r="208" spans="1:5" ht="114.75">
      <c r="A208" t="s">
        <v>52</v>
      </c>
      <c r="E208" s="36" t="s">
        <v>268</v>
      </c>
    </row>
    <row r="209" spans="1:16" ht="12.75">
      <c r="A209" s="25" t="s">
        <v>45</v>
      </c>
      <c s="29" t="s">
        <v>232</v>
      </c>
      <c s="29" t="s">
        <v>270</v>
      </c>
      <c s="25" t="s">
        <v>29</v>
      </c>
      <c s="30" t="s">
        <v>271</v>
      </c>
      <c s="31" t="s">
        <v>59</v>
      </c>
      <c s="32">
        <v>1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12.75">
      <c r="A210" s="35" t="s">
        <v>49</v>
      </c>
      <c r="E210" s="36" t="s">
        <v>50</v>
      </c>
    </row>
    <row r="211" spans="1:5" ht="12.75">
      <c r="A211" s="37" t="s">
        <v>51</v>
      </c>
      <c r="E211" s="38" t="s">
        <v>50</v>
      </c>
    </row>
    <row r="212" spans="1:5" ht="165.75">
      <c r="A212" t="s">
        <v>52</v>
      </c>
      <c r="E212" s="36" t="s">
        <v>272</v>
      </c>
    </row>
    <row r="213" spans="1:16" ht="12.75">
      <c r="A213" s="25" t="s">
        <v>45</v>
      </c>
      <c s="29" t="s">
        <v>236</v>
      </c>
      <c s="29" t="s">
        <v>274</v>
      </c>
      <c s="25" t="s">
        <v>29</v>
      </c>
      <c s="30" t="s">
        <v>275</v>
      </c>
      <c s="31" t="s">
        <v>59</v>
      </c>
      <c s="32">
        <v>1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49</v>
      </c>
      <c r="E214" s="36" t="s">
        <v>50</v>
      </c>
    </row>
    <row r="215" spans="1:5" ht="12.75">
      <c r="A215" s="37" t="s">
        <v>51</v>
      </c>
      <c r="E215" s="38" t="s">
        <v>50</v>
      </c>
    </row>
    <row r="216" spans="1:5" ht="153">
      <c r="A216" t="s">
        <v>52</v>
      </c>
      <c r="E216" s="36" t="s">
        <v>276</v>
      </c>
    </row>
    <row r="217" spans="1:16" ht="12.75">
      <c r="A217" s="25" t="s">
        <v>45</v>
      </c>
      <c s="29" t="s">
        <v>240</v>
      </c>
      <c s="29" t="s">
        <v>278</v>
      </c>
      <c s="25" t="s">
        <v>29</v>
      </c>
      <c s="30" t="s">
        <v>279</v>
      </c>
      <c s="31" t="s">
        <v>59</v>
      </c>
      <c s="32">
        <v>3</v>
      </c>
      <c s="33">
        <v>0</v>
      </c>
      <c s="34">
        <f>ROUND(ROUND(H217,2)*ROUND(G217,3),2)</f>
      </c>
      <c r="O217">
        <f>(I217*21)/100</f>
      </c>
      <c t="s">
        <v>23</v>
      </c>
    </row>
    <row r="218" spans="1:5" ht="12.75">
      <c r="A218" s="35" t="s">
        <v>49</v>
      </c>
      <c r="E218" s="36" t="s">
        <v>50</v>
      </c>
    </row>
    <row r="219" spans="1:5" ht="12.75">
      <c r="A219" s="37" t="s">
        <v>51</v>
      </c>
      <c r="E219" s="38" t="s">
        <v>50</v>
      </c>
    </row>
    <row r="220" spans="1:5" ht="153">
      <c r="A220" t="s">
        <v>52</v>
      </c>
      <c r="E220" s="36" t="s">
        <v>280</v>
      </c>
    </row>
    <row r="221" spans="1:16" ht="12.75">
      <c r="A221" s="25" t="s">
        <v>45</v>
      </c>
      <c s="29" t="s">
        <v>245</v>
      </c>
      <c s="29" t="s">
        <v>282</v>
      </c>
      <c s="25" t="s">
        <v>29</v>
      </c>
      <c s="30" t="s">
        <v>283</v>
      </c>
      <c s="31" t="s">
        <v>59</v>
      </c>
      <c s="32">
        <v>4</v>
      </c>
      <c s="33">
        <v>0</v>
      </c>
      <c s="34">
        <f>ROUND(ROUND(H221,2)*ROUND(G221,3),2)</f>
      </c>
      <c r="O221">
        <f>(I221*21)/100</f>
      </c>
      <c t="s">
        <v>23</v>
      </c>
    </row>
    <row r="222" spans="1:5" ht="12.75">
      <c r="A222" s="35" t="s">
        <v>49</v>
      </c>
      <c r="E222" s="36" t="s">
        <v>50</v>
      </c>
    </row>
    <row r="223" spans="1:5" ht="12.75">
      <c r="A223" s="37" t="s">
        <v>51</v>
      </c>
      <c r="E223" s="38" t="s">
        <v>50</v>
      </c>
    </row>
    <row r="224" spans="1:5" ht="114.75">
      <c r="A224" t="s">
        <v>52</v>
      </c>
      <c r="E224" s="36" t="s">
        <v>284</v>
      </c>
    </row>
    <row r="225" spans="1:16" ht="12.75">
      <c r="A225" s="25" t="s">
        <v>45</v>
      </c>
      <c s="29" t="s">
        <v>249</v>
      </c>
      <c s="29" t="s">
        <v>286</v>
      </c>
      <c s="25" t="s">
        <v>29</v>
      </c>
      <c s="30" t="s">
        <v>287</v>
      </c>
      <c s="31" t="s">
        <v>59</v>
      </c>
      <c s="32">
        <v>4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49</v>
      </c>
      <c r="E226" s="36" t="s">
        <v>50</v>
      </c>
    </row>
    <row r="227" spans="1:5" ht="12.75">
      <c r="A227" s="37" t="s">
        <v>51</v>
      </c>
      <c r="E227" s="38" t="s">
        <v>50</v>
      </c>
    </row>
    <row r="228" spans="1:5" ht="140.25">
      <c r="A228" t="s">
        <v>52</v>
      </c>
      <c r="E228" s="36" t="s">
        <v>288</v>
      </c>
    </row>
    <row r="229" spans="1:16" ht="12.75">
      <c r="A229" s="25" t="s">
        <v>45</v>
      </c>
      <c s="29" t="s">
        <v>253</v>
      </c>
      <c s="29" t="s">
        <v>310</v>
      </c>
      <c s="25" t="s">
        <v>29</v>
      </c>
      <c s="30" t="s">
        <v>311</v>
      </c>
      <c s="31" t="s">
        <v>59</v>
      </c>
      <c s="32">
        <v>1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49</v>
      </c>
      <c r="E230" s="36" t="s">
        <v>50</v>
      </c>
    </row>
    <row r="231" spans="1:5" ht="12.75">
      <c r="A231" s="37" t="s">
        <v>51</v>
      </c>
      <c r="E231" s="38" t="s">
        <v>50</v>
      </c>
    </row>
    <row r="232" spans="1:5" ht="114.75">
      <c r="A232" t="s">
        <v>52</v>
      </c>
      <c r="E232" s="36" t="s">
        <v>312</v>
      </c>
    </row>
    <row r="233" spans="1:16" ht="12.75">
      <c r="A233" s="25" t="s">
        <v>45</v>
      </c>
      <c s="29" t="s">
        <v>257</v>
      </c>
      <c s="29" t="s">
        <v>314</v>
      </c>
      <c s="25" t="s">
        <v>29</v>
      </c>
      <c s="30" t="s">
        <v>315</v>
      </c>
      <c s="31" t="s">
        <v>59</v>
      </c>
      <c s="32">
        <v>1</v>
      </c>
      <c s="33">
        <v>0</v>
      </c>
      <c s="34">
        <f>ROUND(ROUND(H233,2)*ROUND(G233,3),2)</f>
      </c>
      <c r="O233">
        <f>(I233*21)/100</f>
      </c>
      <c t="s">
        <v>23</v>
      </c>
    </row>
    <row r="234" spans="1:5" ht="12.75">
      <c r="A234" s="35" t="s">
        <v>49</v>
      </c>
      <c r="E234" s="36" t="s">
        <v>50</v>
      </c>
    </row>
    <row r="235" spans="1:5" ht="12.75">
      <c r="A235" s="37" t="s">
        <v>51</v>
      </c>
      <c r="E235" s="38" t="s">
        <v>50</v>
      </c>
    </row>
    <row r="236" spans="1:5" ht="114.75">
      <c r="A236" t="s">
        <v>52</v>
      </c>
      <c r="E236" s="36" t="s">
        <v>316</v>
      </c>
    </row>
    <row r="237" spans="1:16" ht="12.75">
      <c r="A237" s="25" t="s">
        <v>45</v>
      </c>
      <c s="29" t="s">
        <v>261</v>
      </c>
      <c s="29" t="s">
        <v>318</v>
      </c>
      <c s="25" t="s">
        <v>29</v>
      </c>
      <c s="30" t="s">
        <v>319</v>
      </c>
      <c s="31" t="s">
        <v>139</v>
      </c>
      <c s="32">
        <v>75</v>
      </c>
      <c s="33">
        <v>0</v>
      </c>
      <c s="34">
        <f>ROUND(ROUND(H237,2)*ROUND(G237,3),2)</f>
      </c>
      <c r="O237">
        <f>(I237*21)/100</f>
      </c>
      <c t="s">
        <v>23</v>
      </c>
    </row>
    <row r="238" spans="1:5" ht="12.75">
      <c r="A238" s="35" t="s">
        <v>49</v>
      </c>
      <c r="E238" s="36" t="s">
        <v>50</v>
      </c>
    </row>
    <row r="239" spans="1:5" ht="12.75">
      <c r="A239" s="37" t="s">
        <v>51</v>
      </c>
      <c r="E239" s="38" t="s">
        <v>50</v>
      </c>
    </row>
    <row r="240" spans="1:5" ht="114.75">
      <c r="A240" t="s">
        <v>52</v>
      </c>
      <c r="E240" s="36" t="s">
        <v>320</v>
      </c>
    </row>
    <row r="241" spans="1:16" ht="12.75">
      <c r="A241" s="25" t="s">
        <v>45</v>
      </c>
      <c s="29" t="s">
        <v>265</v>
      </c>
      <c s="29" t="s">
        <v>322</v>
      </c>
      <c s="25" t="s">
        <v>29</v>
      </c>
      <c s="30" t="s">
        <v>323</v>
      </c>
      <c s="31" t="s">
        <v>139</v>
      </c>
      <c s="32">
        <v>40</v>
      </c>
      <c s="33">
        <v>0</v>
      </c>
      <c s="34">
        <f>ROUND(ROUND(H241,2)*ROUND(G241,3),2)</f>
      </c>
      <c r="O241">
        <f>(I241*21)/100</f>
      </c>
      <c t="s">
        <v>23</v>
      </c>
    </row>
    <row r="242" spans="1:5" ht="12.75">
      <c r="A242" s="35" t="s">
        <v>49</v>
      </c>
      <c r="E242" s="36" t="s">
        <v>50</v>
      </c>
    </row>
    <row r="243" spans="1:5" ht="12.75">
      <c r="A243" s="37" t="s">
        <v>51</v>
      </c>
      <c r="E243" s="38" t="s">
        <v>50</v>
      </c>
    </row>
    <row r="244" spans="1:5" ht="102">
      <c r="A244" t="s">
        <v>52</v>
      </c>
      <c r="E244" s="36" t="s">
        <v>324</v>
      </c>
    </row>
    <row r="245" spans="1:16" ht="12.75">
      <c r="A245" s="25" t="s">
        <v>45</v>
      </c>
      <c s="29" t="s">
        <v>269</v>
      </c>
      <c s="29" t="s">
        <v>326</v>
      </c>
      <c s="25" t="s">
        <v>29</v>
      </c>
      <c s="30" t="s">
        <v>327</v>
      </c>
      <c s="31" t="s">
        <v>59</v>
      </c>
      <c s="32">
        <v>8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12.75">
      <c r="A246" s="35" t="s">
        <v>49</v>
      </c>
      <c r="E246" s="36" t="s">
        <v>50</v>
      </c>
    </row>
    <row r="247" spans="1:5" ht="12.75">
      <c r="A247" s="37" t="s">
        <v>51</v>
      </c>
      <c r="E247" s="38" t="s">
        <v>50</v>
      </c>
    </row>
    <row r="248" spans="1:5" ht="114.75">
      <c r="A248" t="s">
        <v>52</v>
      </c>
      <c r="E248" s="36" t="s">
        <v>328</v>
      </c>
    </row>
    <row r="249" spans="1:16" ht="25.5">
      <c r="A249" s="25" t="s">
        <v>45</v>
      </c>
      <c s="29" t="s">
        <v>273</v>
      </c>
      <c s="29" t="s">
        <v>330</v>
      </c>
      <c s="25" t="s">
        <v>29</v>
      </c>
      <c s="30" t="s">
        <v>331</v>
      </c>
      <c s="31" t="s">
        <v>59</v>
      </c>
      <c s="32">
        <v>17</v>
      </c>
      <c s="33">
        <v>0</v>
      </c>
      <c s="34">
        <f>ROUND(ROUND(H249,2)*ROUND(G249,3),2)</f>
      </c>
      <c r="O249">
        <f>(I249*21)/100</f>
      </c>
      <c t="s">
        <v>23</v>
      </c>
    </row>
    <row r="250" spans="1:5" ht="12.75">
      <c r="A250" s="35" t="s">
        <v>49</v>
      </c>
      <c r="E250" s="36" t="s">
        <v>50</v>
      </c>
    </row>
    <row r="251" spans="1:5" ht="12.75">
      <c r="A251" s="37" t="s">
        <v>51</v>
      </c>
      <c r="E251" s="38" t="s">
        <v>50</v>
      </c>
    </row>
    <row r="252" spans="1:5" ht="89.25">
      <c r="A252" t="s">
        <v>52</v>
      </c>
      <c r="E252" s="36" t="s">
        <v>332</v>
      </c>
    </row>
    <row r="253" spans="1:16" ht="25.5">
      <c r="A253" s="25" t="s">
        <v>45</v>
      </c>
      <c s="29" t="s">
        <v>277</v>
      </c>
      <c s="29" t="s">
        <v>334</v>
      </c>
      <c s="25" t="s">
        <v>29</v>
      </c>
      <c s="30" t="s">
        <v>335</v>
      </c>
      <c s="31" t="s">
        <v>59</v>
      </c>
      <c s="32">
        <v>1</v>
      </c>
      <c s="33">
        <v>0</v>
      </c>
      <c s="34">
        <f>ROUND(ROUND(H253,2)*ROUND(G253,3),2)</f>
      </c>
      <c r="O253">
        <f>(I253*21)/100</f>
      </c>
      <c t="s">
        <v>23</v>
      </c>
    </row>
    <row r="254" spans="1:5" ht="12.75">
      <c r="A254" s="35" t="s">
        <v>49</v>
      </c>
      <c r="E254" s="36" t="s">
        <v>50</v>
      </c>
    </row>
    <row r="255" spans="1:5" ht="12.75">
      <c r="A255" s="37" t="s">
        <v>51</v>
      </c>
      <c r="E255" s="38" t="s">
        <v>50</v>
      </c>
    </row>
    <row r="256" spans="1:5" ht="102">
      <c r="A256" t="s">
        <v>52</v>
      </c>
      <c r="E256" s="36" t="s">
        <v>336</v>
      </c>
    </row>
    <row r="257" spans="1:16" ht="12.75">
      <c r="A257" s="25" t="s">
        <v>45</v>
      </c>
      <c s="29" t="s">
        <v>281</v>
      </c>
      <c s="29" t="s">
        <v>338</v>
      </c>
      <c s="25" t="s">
        <v>29</v>
      </c>
      <c s="30" t="s">
        <v>339</v>
      </c>
      <c s="31" t="s">
        <v>139</v>
      </c>
      <c s="32">
        <v>50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12.75">
      <c r="A258" s="35" t="s">
        <v>49</v>
      </c>
      <c r="E258" s="36" t="s">
        <v>50</v>
      </c>
    </row>
    <row r="259" spans="1:5" ht="12.75">
      <c r="A259" s="37" t="s">
        <v>51</v>
      </c>
      <c r="E259" s="38" t="s">
        <v>50</v>
      </c>
    </row>
    <row r="260" spans="1:5" ht="114.75">
      <c r="A260" t="s">
        <v>52</v>
      </c>
      <c r="E260" s="36" t="s">
        <v>340</v>
      </c>
    </row>
    <row r="261" spans="1:16" ht="12.75">
      <c r="A261" s="25" t="s">
        <v>45</v>
      </c>
      <c s="29" t="s">
        <v>285</v>
      </c>
      <c s="29" t="s">
        <v>342</v>
      </c>
      <c s="25" t="s">
        <v>29</v>
      </c>
      <c s="30" t="s">
        <v>343</v>
      </c>
      <c s="31" t="s">
        <v>59</v>
      </c>
      <c s="32">
        <v>1</v>
      </c>
      <c s="33">
        <v>0</v>
      </c>
      <c s="34">
        <f>ROUND(ROUND(H261,2)*ROUND(G261,3),2)</f>
      </c>
      <c r="O261">
        <f>(I261*21)/100</f>
      </c>
      <c t="s">
        <v>23</v>
      </c>
    </row>
    <row r="262" spans="1:5" ht="12.75">
      <c r="A262" s="35" t="s">
        <v>49</v>
      </c>
      <c r="E262" s="36" t="s">
        <v>50</v>
      </c>
    </row>
    <row r="263" spans="1:5" ht="12.75">
      <c r="A263" s="37" t="s">
        <v>51</v>
      </c>
      <c r="E263" s="38" t="s">
        <v>50</v>
      </c>
    </row>
    <row r="264" spans="1:5" ht="76.5">
      <c r="A264" t="s">
        <v>52</v>
      </c>
      <c r="E264" s="36" t="s">
        <v>344</v>
      </c>
    </row>
    <row r="265" spans="1:16" ht="12.75">
      <c r="A265" s="25" t="s">
        <v>45</v>
      </c>
      <c s="29" t="s">
        <v>289</v>
      </c>
      <c s="29" t="s">
        <v>346</v>
      </c>
      <c s="25" t="s">
        <v>29</v>
      </c>
      <c s="30" t="s">
        <v>347</v>
      </c>
      <c s="31" t="s">
        <v>59</v>
      </c>
      <c s="32">
        <v>1</v>
      </c>
      <c s="33">
        <v>0</v>
      </c>
      <c s="34">
        <f>ROUND(ROUND(H265,2)*ROUND(G265,3),2)</f>
      </c>
      <c r="O265">
        <f>(I265*21)/100</f>
      </c>
      <c t="s">
        <v>23</v>
      </c>
    </row>
    <row r="266" spans="1:5" ht="12.75">
      <c r="A266" s="35" t="s">
        <v>49</v>
      </c>
      <c r="E266" s="36" t="s">
        <v>50</v>
      </c>
    </row>
    <row r="267" spans="1:5" ht="12.75">
      <c r="A267" s="37" t="s">
        <v>51</v>
      </c>
      <c r="E267" s="38" t="s">
        <v>50</v>
      </c>
    </row>
    <row r="268" spans="1:5" ht="89.25">
      <c r="A268" t="s">
        <v>52</v>
      </c>
      <c r="E268" s="36" t="s">
        <v>348</v>
      </c>
    </row>
    <row r="269" spans="1:16" ht="12.75">
      <c r="A269" s="25" t="s">
        <v>45</v>
      </c>
      <c s="29" t="s">
        <v>293</v>
      </c>
      <c s="29" t="s">
        <v>350</v>
      </c>
      <c s="25" t="s">
        <v>50</v>
      </c>
      <c s="30" t="s">
        <v>351</v>
      </c>
      <c s="31" t="s">
        <v>154</v>
      </c>
      <c s="32">
        <v>0.05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12.75">
      <c r="A270" s="35" t="s">
        <v>49</v>
      </c>
      <c r="E270" s="36" t="s">
        <v>50</v>
      </c>
    </row>
    <row r="271" spans="1:5" ht="12.75">
      <c r="A271" s="37" t="s">
        <v>51</v>
      </c>
      <c r="E271" s="38" t="s">
        <v>50</v>
      </c>
    </row>
    <row r="272" spans="1:5" ht="153">
      <c r="A272" t="s">
        <v>52</v>
      </c>
      <c r="E272" s="36" t="s">
        <v>352</v>
      </c>
    </row>
    <row r="273" spans="1:16" ht="12.75">
      <c r="A273" s="25" t="s">
        <v>45</v>
      </c>
      <c s="29" t="s">
        <v>297</v>
      </c>
      <c s="29" t="s">
        <v>354</v>
      </c>
      <c s="25" t="s">
        <v>29</v>
      </c>
      <c s="30" t="s">
        <v>355</v>
      </c>
      <c s="31" t="s">
        <v>356</v>
      </c>
      <c s="32">
        <v>0.06</v>
      </c>
      <c s="33">
        <v>0</v>
      </c>
      <c s="34">
        <f>ROUND(ROUND(H273,2)*ROUND(G273,3),2)</f>
      </c>
      <c r="O273">
        <f>(I273*21)/100</f>
      </c>
      <c t="s">
        <v>23</v>
      </c>
    </row>
    <row r="274" spans="1:5" ht="12.75">
      <c r="A274" s="35" t="s">
        <v>49</v>
      </c>
      <c r="E274" s="36" t="s">
        <v>50</v>
      </c>
    </row>
    <row r="275" spans="1:5" ht="12.75">
      <c r="A275" s="37" t="s">
        <v>51</v>
      </c>
      <c r="E275" s="38" t="s">
        <v>50</v>
      </c>
    </row>
    <row r="276" spans="1:5" ht="153">
      <c r="A276" t="s">
        <v>52</v>
      </c>
      <c r="E276" s="36" t="s">
        <v>352</v>
      </c>
    </row>
    <row r="277" spans="1:16" ht="12.75">
      <c r="A277" s="25" t="s">
        <v>45</v>
      </c>
      <c s="29" t="s">
        <v>301</v>
      </c>
      <c s="29" t="s">
        <v>358</v>
      </c>
      <c s="25" t="s">
        <v>29</v>
      </c>
      <c s="30" t="s">
        <v>359</v>
      </c>
      <c s="31" t="s">
        <v>59</v>
      </c>
      <c s="32">
        <v>1</v>
      </c>
      <c s="33">
        <v>0</v>
      </c>
      <c s="34">
        <f>ROUND(ROUND(H277,2)*ROUND(G277,3),2)</f>
      </c>
      <c r="O277">
        <f>(I277*21)/100</f>
      </c>
      <c t="s">
        <v>23</v>
      </c>
    </row>
    <row r="278" spans="1:5" ht="12.75">
      <c r="A278" s="35" t="s">
        <v>49</v>
      </c>
      <c r="E278" s="36" t="s">
        <v>50</v>
      </c>
    </row>
    <row r="279" spans="1:5" ht="12.75">
      <c r="A279" s="37" t="s">
        <v>51</v>
      </c>
      <c r="E279" s="38" t="s">
        <v>50</v>
      </c>
    </row>
    <row r="280" spans="1:5" ht="127.5">
      <c r="A280" t="s">
        <v>52</v>
      </c>
      <c r="E280" s="36" t="s">
        <v>360</v>
      </c>
    </row>
    <row r="281" spans="1:16" ht="12.75">
      <c r="A281" s="25" t="s">
        <v>45</v>
      </c>
      <c s="29" t="s">
        <v>305</v>
      </c>
      <c s="29" t="s">
        <v>362</v>
      </c>
      <c s="25" t="s">
        <v>29</v>
      </c>
      <c s="30" t="s">
        <v>363</v>
      </c>
      <c s="31" t="s">
        <v>59</v>
      </c>
      <c s="32">
        <v>1</v>
      </c>
      <c s="33">
        <v>0</v>
      </c>
      <c s="34">
        <f>ROUND(ROUND(H281,2)*ROUND(G281,3),2)</f>
      </c>
      <c r="O281">
        <f>(I281*21)/100</f>
      </c>
      <c t="s">
        <v>23</v>
      </c>
    </row>
    <row r="282" spans="1:5" ht="12.75">
      <c r="A282" s="35" t="s">
        <v>49</v>
      </c>
      <c r="E282" s="36" t="s">
        <v>50</v>
      </c>
    </row>
    <row r="283" spans="1:5" ht="12.75">
      <c r="A283" s="37" t="s">
        <v>51</v>
      </c>
      <c r="E283" s="38" t="s">
        <v>50</v>
      </c>
    </row>
    <row r="284" spans="1:5" ht="153">
      <c r="A284" t="s">
        <v>52</v>
      </c>
      <c r="E284" s="36" t="s">
        <v>364</v>
      </c>
    </row>
    <row r="285" spans="1:16" ht="12.75">
      <c r="A285" s="25" t="s">
        <v>45</v>
      </c>
      <c s="29" t="s">
        <v>309</v>
      </c>
      <c s="29" t="s">
        <v>366</v>
      </c>
      <c s="25" t="s">
        <v>29</v>
      </c>
      <c s="30" t="s">
        <v>367</v>
      </c>
      <c s="31" t="s">
        <v>59</v>
      </c>
      <c s="32">
        <v>12</v>
      </c>
      <c s="33">
        <v>0</v>
      </c>
      <c s="34">
        <f>ROUND(ROUND(H285,2)*ROUND(G285,3),2)</f>
      </c>
      <c r="O285">
        <f>(I285*21)/100</f>
      </c>
      <c t="s">
        <v>23</v>
      </c>
    </row>
    <row r="286" spans="1:5" ht="12.75">
      <c r="A286" s="35" t="s">
        <v>49</v>
      </c>
      <c r="E286" s="36" t="s">
        <v>50</v>
      </c>
    </row>
    <row r="287" spans="1:5" ht="12.75">
      <c r="A287" s="37" t="s">
        <v>51</v>
      </c>
      <c r="E287" s="38" t="s">
        <v>50</v>
      </c>
    </row>
    <row r="288" spans="1:5" ht="127.5">
      <c r="A288" t="s">
        <v>52</v>
      </c>
      <c r="E288" s="36" t="s">
        <v>368</v>
      </c>
    </row>
    <row r="289" spans="1:16" ht="12.75">
      <c r="A289" s="25" t="s">
        <v>45</v>
      </c>
      <c s="29" t="s">
        <v>313</v>
      </c>
      <c s="29" t="s">
        <v>377</v>
      </c>
      <c s="25" t="s">
        <v>29</v>
      </c>
      <c s="30" t="s">
        <v>378</v>
      </c>
      <c s="31" t="s">
        <v>59</v>
      </c>
      <c s="32">
        <v>2</v>
      </c>
      <c s="33">
        <v>0</v>
      </c>
      <c s="34">
        <f>ROUND(ROUND(H289,2)*ROUND(G289,3),2)</f>
      </c>
      <c r="O289">
        <f>(I289*21)/100</f>
      </c>
      <c t="s">
        <v>23</v>
      </c>
    </row>
    <row r="290" spans="1:5" ht="12.75">
      <c r="A290" s="35" t="s">
        <v>49</v>
      </c>
      <c r="E290" s="36" t="s">
        <v>50</v>
      </c>
    </row>
    <row r="291" spans="1:5" ht="12.75">
      <c r="A291" s="37" t="s">
        <v>51</v>
      </c>
      <c r="E291" s="38" t="s">
        <v>50</v>
      </c>
    </row>
    <row r="292" spans="1:5" ht="165.75">
      <c r="A292" t="s">
        <v>52</v>
      </c>
      <c r="E292" s="36" t="s">
        <v>372</v>
      </c>
    </row>
    <row r="293" spans="1:16" ht="12.75">
      <c r="A293" s="25" t="s">
        <v>45</v>
      </c>
      <c s="29" t="s">
        <v>317</v>
      </c>
      <c s="29" t="s">
        <v>380</v>
      </c>
      <c s="25" t="s">
        <v>29</v>
      </c>
      <c s="30" t="s">
        <v>381</v>
      </c>
      <c s="31" t="s">
        <v>59</v>
      </c>
      <c s="32">
        <v>2</v>
      </c>
      <c s="33">
        <v>0</v>
      </c>
      <c s="34">
        <f>ROUND(ROUND(H293,2)*ROUND(G293,3),2)</f>
      </c>
      <c r="O293">
        <f>(I293*21)/100</f>
      </c>
      <c t="s">
        <v>23</v>
      </c>
    </row>
    <row r="294" spans="1:5" ht="12.75">
      <c r="A294" s="35" t="s">
        <v>49</v>
      </c>
      <c r="E294" s="36" t="s">
        <v>50</v>
      </c>
    </row>
    <row r="295" spans="1:5" ht="12.75">
      <c r="A295" s="37" t="s">
        <v>51</v>
      </c>
      <c r="E295" s="38" t="s">
        <v>50</v>
      </c>
    </row>
    <row r="296" spans="1:5" ht="127.5">
      <c r="A296" t="s">
        <v>52</v>
      </c>
      <c r="E296" s="36" t="s">
        <v>360</v>
      </c>
    </row>
    <row r="297" spans="1:16" ht="12.75">
      <c r="A297" s="25" t="s">
        <v>45</v>
      </c>
      <c s="29" t="s">
        <v>321</v>
      </c>
      <c s="29" t="s">
        <v>383</v>
      </c>
      <c s="25" t="s">
        <v>29</v>
      </c>
      <c s="30" t="s">
        <v>384</v>
      </c>
      <c s="31" t="s">
        <v>59</v>
      </c>
      <c s="32">
        <v>1</v>
      </c>
      <c s="33">
        <v>0</v>
      </c>
      <c s="34">
        <f>ROUND(ROUND(H297,2)*ROUND(G297,3),2)</f>
      </c>
      <c r="O297">
        <f>(I297*21)/100</f>
      </c>
      <c t="s">
        <v>23</v>
      </c>
    </row>
    <row r="298" spans="1:5" ht="12.75">
      <c r="A298" s="35" t="s">
        <v>49</v>
      </c>
      <c r="E298" s="36" t="s">
        <v>50</v>
      </c>
    </row>
    <row r="299" spans="1:5" ht="12.75">
      <c r="A299" s="37" t="s">
        <v>51</v>
      </c>
      <c r="E299" s="38" t="s">
        <v>50</v>
      </c>
    </row>
    <row r="300" spans="1:5" ht="114.75">
      <c r="A300" t="s">
        <v>52</v>
      </c>
      <c r="E300" s="36" t="s">
        <v>385</v>
      </c>
    </row>
    <row r="301" spans="1:16" ht="12.75">
      <c r="A301" s="25" t="s">
        <v>45</v>
      </c>
      <c s="29" t="s">
        <v>325</v>
      </c>
      <c s="29" t="s">
        <v>387</v>
      </c>
      <c s="25" t="s">
        <v>29</v>
      </c>
      <c s="30" t="s">
        <v>388</v>
      </c>
      <c s="31" t="s">
        <v>56</v>
      </c>
      <c s="32">
        <v>1</v>
      </c>
      <c s="33">
        <v>0</v>
      </c>
      <c s="34">
        <f>ROUND(ROUND(H301,2)*ROUND(G301,3),2)</f>
      </c>
      <c r="O301">
        <f>(I301*21)/100</f>
      </c>
      <c t="s">
        <v>23</v>
      </c>
    </row>
    <row r="302" spans="1:5" ht="12.75">
      <c r="A302" s="35" t="s">
        <v>49</v>
      </c>
      <c r="E302" s="36" t="s">
        <v>50</v>
      </c>
    </row>
    <row r="303" spans="1:5" ht="12.75">
      <c r="A303" s="37" t="s">
        <v>51</v>
      </c>
      <c r="E303" s="38" t="s">
        <v>50</v>
      </c>
    </row>
    <row r="304" spans="1:5" ht="140.25">
      <c r="A304" t="s">
        <v>52</v>
      </c>
      <c r="E304" s="36" t="s">
        <v>389</v>
      </c>
    </row>
    <row r="305" spans="1:16" ht="12.75">
      <c r="A305" s="25" t="s">
        <v>45</v>
      </c>
      <c s="29" t="s">
        <v>329</v>
      </c>
      <c s="29" t="s">
        <v>391</v>
      </c>
      <c s="25" t="s">
        <v>50</v>
      </c>
      <c s="30" t="s">
        <v>392</v>
      </c>
      <c s="31" t="s">
        <v>59</v>
      </c>
      <c s="32">
        <v>1</v>
      </c>
      <c s="33">
        <v>0</v>
      </c>
      <c s="34">
        <f>ROUND(ROUND(H305,2)*ROUND(G305,3),2)</f>
      </c>
      <c r="O305">
        <f>(I305*21)/100</f>
      </c>
      <c t="s">
        <v>23</v>
      </c>
    </row>
    <row r="306" spans="1:5" ht="12.75">
      <c r="A306" s="35" t="s">
        <v>49</v>
      </c>
      <c r="E306" s="36" t="s">
        <v>50</v>
      </c>
    </row>
    <row r="307" spans="1:5" ht="12.75">
      <c r="A307" s="37" t="s">
        <v>51</v>
      </c>
      <c r="E307" s="38" t="s">
        <v>50</v>
      </c>
    </row>
    <row r="308" spans="1:5" ht="127.5">
      <c r="A308" t="s">
        <v>52</v>
      </c>
      <c r="E308" s="36" t="s">
        <v>393</v>
      </c>
    </row>
    <row r="309" spans="1:16" ht="25.5">
      <c r="A309" s="25" t="s">
        <v>45</v>
      </c>
      <c s="29" t="s">
        <v>333</v>
      </c>
      <c s="29" t="s">
        <v>395</v>
      </c>
      <c s="25" t="s">
        <v>29</v>
      </c>
      <c s="30" t="s">
        <v>396</v>
      </c>
      <c s="31" t="s">
        <v>59</v>
      </c>
      <c s="32">
        <v>5</v>
      </c>
      <c s="33">
        <v>0</v>
      </c>
      <c s="34">
        <f>ROUND(ROUND(H309,2)*ROUND(G309,3),2)</f>
      </c>
      <c r="O309">
        <f>(I309*21)/100</f>
      </c>
      <c t="s">
        <v>23</v>
      </c>
    </row>
    <row r="310" spans="1:5" ht="12.75">
      <c r="A310" s="35" t="s">
        <v>49</v>
      </c>
      <c r="E310" s="36" t="s">
        <v>50</v>
      </c>
    </row>
    <row r="311" spans="1:5" ht="12.75">
      <c r="A311" s="37" t="s">
        <v>51</v>
      </c>
      <c r="E311" s="38" t="s">
        <v>50</v>
      </c>
    </row>
    <row r="312" spans="1:5" ht="25.5">
      <c r="A312" t="s">
        <v>52</v>
      </c>
      <c r="E312" s="36" t="s">
        <v>397</v>
      </c>
    </row>
    <row r="313" spans="1:16" ht="12.75">
      <c r="A313" s="25" t="s">
        <v>45</v>
      </c>
      <c s="29" t="s">
        <v>337</v>
      </c>
      <c s="29" t="s">
        <v>399</v>
      </c>
      <c s="25" t="s">
        <v>29</v>
      </c>
      <c s="30" t="s">
        <v>400</v>
      </c>
      <c s="31" t="s">
        <v>59</v>
      </c>
      <c s="32">
        <v>1</v>
      </c>
      <c s="33">
        <v>0</v>
      </c>
      <c s="34">
        <f>ROUND(ROUND(H313,2)*ROUND(G313,3),2)</f>
      </c>
      <c r="O313">
        <f>(I313*21)/100</f>
      </c>
      <c t="s">
        <v>23</v>
      </c>
    </row>
    <row r="314" spans="1:5" ht="12.75">
      <c r="A314" s="35" t="s">
        <v>49</v>
      </c>
      <c r="E314" s="36" t="s">
        <v>50</v>
      </c>
    </row>
    <row r="315" spans="1:5" ht="12.75">
      <c r="A315" s="37" t="s">
        <v>51</v>
      </c>
      <c r="E315" s="38" t="s">
        <v>50</v>
      </c>
    </row>
    <row r="316" spans="1:5" ht="12.75">
      <c r="A316" t="s">
        <v>52</v>
      </c>
      <c r="E316" s="36" t="s">
        <v>50</v>
      </c>
    </row>
    <row r="317" spans="1:16" ht="12.75">
      <c r="A317" s="25" t="s">
        <v>45</v>
      </c>
      <c s="29" t="s">
        <v>341</v>
      </c>
      <c s="29" t="s">
        <v>402</v>
      </c>
      <c s="25" t="s">
        <v>29</v>
      </c>
      <c s="30" t="s">
        <v>403</v>
      </c>
      <c s="31" t="s">
        <v>59</v>
      </c>
      <c s="32">
        <v>1</v>
      </c>
      <c s="33">
        <v>0</v>
      </c>
      <c s="34">
        <f>ROUND(ROUND(H317,2)*ROUND(G317,3),2)</f>
      </c>
      <c r="O317">
        <f>(I317*21)/100</f>
      </c>
      <c t="s">
        <v>23</v>
      </c>
    </row>
    <row r="318" spans="1:5" ht="12.75">
      <c r="A318" s="35" t="s">
        <v>49</v>
      </c>
      <c r="E318" s="36" t="s">
        <v>50</v>
      </c>
    </row>
    <row r="319" spans="1:5" ht="12.75">
      <c r="A319" s="37" t="s">
        <v>51</v>
      </c>
      <c r="E319" s="38" t="s">
        <v>50</v>
      </c>
    </row>
    <row r="320" spans="1:5" ht="12.75">
      <c r="A320" t="s">
        <v>52</v>
      </c>
      <c r="E320" s="36" t="s">
        <v>50</v>
      </c>
    </row>
    <row r="321" spans="1:16" ht="12.75">
      <c r="A321" s="25" t="s">
        <v>45</v>
      </c>
      <c s="29" t="s">
        <v>345</v>
      </c>
      <c s="29" t="s">
        <v>405</v>
      </c>
      <c s="25" t="s">
        <v>29</v>
      </c>
      <c s="30" t="s">
        <v>406</v>
      </c>
      <c s="31" t="s">
        <v>59</v>
      </c>
      <c s="32">
        <v>1</v>
      </c>
      <c s="33">
        <v>0</v>
      </c>
      <c s="34">
        <f>ROUND(ROUND(H321,2)*ROUND(G321,3),2)</f>
      </c>
      <c r="O321">
        <f>(I321*21)/100</f>
      </c>
      <c t="s">
        <v>23</v>
      </c>
    </row>
    <row r="322" spans="1:5" ht="12.75">
      <c r="A322" s="35" t="s">
        <v>49</v>
      </c>
      <c r="E322" s="36" t="s">
        <v>50</v>
      </c>
    </row>
    <row r="323" spans="1:5" ht="12.75">
      <c r="A323" s="37" t="s">
        <v>51</v>
      </c>
      <c r="E323" s="38" t="s">
        <v>50</v>
      </c>
    </row>
    <row r="324" spans="1:5" ht="12.75">
      <c r="A324" t="s">
        <v>52</v>
      </c>
      <c r="E324" s="36" t="s">
        <v>50</v>
      </c>
    </row>
    <row r="325" spans="1:16" ht="12.75">
      <c r="A325" s="25" t="s">
        <v>45</v>
      </c>
      <c s="29" t="s">
        <v>349</v>
      </c>
      <c s="29" t="s">
        <v>408</v>
      </c>
      <c s="25" t="s">
        <v>29</v>
      </c>
      <c s="30" t="s">
        <v>409</v>
      </c>
      <c s="31" t="s">
        <v>59</v>
      </c>
      <c s="32">
        <v>4</v>
      </c>
      <c s="33">
        <v>0</v>
      </c>
      <c s="34">
        <f>ROUND(ROUND(H325,2)*ROUND(G325,3),2)</f>
      </c>
      <c r="O325">
        <f>(I325*21)/100</f>
      </c>
      <c t="s">
        <v>23</v>
      </c>
    </row>
    <row r="326" spans="1:5" ht="12.75">
      <c r="A326" s="35" t="s">
        <v>49</v>
      </c>
      <c r="E326" s="36" t="s">
        <v>50</v>
      </c>
    </row>
    <row r="327" spans="1:5" ht="12.75">
      <c r="A327" s="37" t="s">
        <v>51</v>
      </c>
      <c r="E327" s="38" t="s">
        <v>50</v>
      </c>
    </row>
    <row r="328" spans="1:5" ht="12.75">
      <c r="A328" t="s">
        <v>52</v>
      </c>
      <c r="E328" s="36" t="s">
        <v>50</v>
      </c>
    </row>
    <row r="329" spans="1:16" ht="12.75">
      <c r="A329" s="25" t="s">
        <v>45</v>
      </c>
      <c s="29" t="s">
        <v>353</v>
      </c>
      <c s="29" t="s">
        <v>411</v>
      </c>
      <c s="25" t="s">
        <v>29</v>
      </c>
      <c s="30" t="s">
        <v>412</v>
      </c>
      <c s="31" t="s">
        <v>59</v>
      </c>
      <c s="32">
        <v>1</v>
      </c>
      <c s="33">
        <v>0</v>
      </c>
      <c s="34">
        <f>ROUND(ROUND(H329,2)*ROUND(G329,3),2)</f>
      </c>
      <c r="O329">
        <f>(I329*21)/100</f>
      </c>
      <c t="s">
        <v>23</v>
      </c>
    </row>
    <row r="330" spans="1:5" ht="12.75">
      <c r="A330" s="35" t="s">
        <v>49</v>
      </c>
      <c r="E330" s="36" t="s">
        <v>50</v>
      </c>
    </row>
    <row r="331" spans="1:5" ht="12.75">
      <c r="A331" s="37" t="s">
        <v>51</v>
      </c>
      <c r="E331" s="38" t="s">
        <v>50</v>
      </c>
    </row>
    <row r="332" spans="1:5" ht="12.75">
      <c r="A332" t="s">
        <v>52</v>
      </c>
      <c r="E332" s="36" t="s">
        <v>50</v>
      </c>
    </row>
    <row r="333" spans="1:16" ht="12.75">
      <c r="A333" s="25" t="s">
        <v>45</v>
      </c>
      <c s="29" t="s">
        <v>357</v>
      </c>
      <c s="29" t="s">
        <v>414</v>
      </c>
      <c s="25" t="s">
        <v>29</v>
      </c>
      <c s="30" t="s">
        <v>415</v>
      </c>
      <c s="31" t="s">
        <v>59</v>
      </c>
      <c s="32">
        <v>1</v>
      </c>
      <c s="33">
        <v>0</v>
      </c>
      <c s="34">
        <f>ROUND(ROUND(H333,2)*ROUND(G333,3),2)</f>
      </c>
      <c r="O333">
        <f>(I333*21)/100</f>
      </c>
      <c t="s">
        <v>23</v>
      </c>
    </row>
    <row r="334" spans="1:5" ht="12.75">
      <c r="A334" s="35" t="s">
        <v>49</v>
      </c>
      <c r="E334" s="36" t="s">
        <v>50</v>
      </c>
    </row>
    <row r="335" spans="1:5" ht="12.75">
      <c r="A335" s="37" t="s">
        <v>51</v>
      </c>
      <c r="E335" s="38" t="s">
        <v>50</v>
      </c>
    </row>
    <row r="336" spans="1:5" ht="12.75">
      <c r="A336" t="s">
        <v>52</v>
      </c>
      <c r="E336" s="36" t="s">
        <v>50</v>
      </c>
    </row>
    <row r="337" spans="1:16" ht="12.75">
      <c r="A337" s="25" t="s">
        <v>45</v>
      </c>
      <c s="29" t="s">
        <v>361</v>
      </c>
      <c s="29" t="s">
        <v>417</v>
      </c>
      <c s="25" t="s">
        <v>29</v>
      </c>
      <c s="30" t="s">
        <v>418</v>
      </c>
      <c s="31" t="s">
        <v>59</v>
      </c>
      <c s="32">
        <v>1</v>
      </c>
      <c s="33">
        <v>0</v>
      </c>
      <c s="34">
        <f>ROUND(ROUND(H337,2)*ROUND(G337,3),2)</f>
      </c>
      <c r="O337">
        <f>(I337*21)/100</f>
      </c>
      <c t="s">
        <v>23</v>
      </c>
    </row>
    <row r="338" spans="1:5" ht="12.75">
      <c r="A338" s="35" t="s">
        <v>49</v>
      </c>
      <c r="E338" s="36" t="s">
        <v>50</v>
      </c>
    </row>
    <row r="339" spans="1:5" ht="12.75">
      <c r="A339" s="37" t="s">
        <v>51</v>
      </c>
      <c r="E339" s="38" t="s">
        <v>50</v>
      </c>
    </row>
    <row r="340" spans="1:5" ht="12.75">
      <c r="A340" t="s">
        <v>52</v>
      </c>
      <c r="E340" s="36" t="s">
        <v>50</v>
      </c>
    </row>
    <row r="341" spans="1:16" ht="12.75">
      <c r="A341" s="25" t="s">
        <v>45</v>
      </c>
      <c s="29" t="s">
        <v>365</v>
      </c>
      <c s="29" t="s">
        <v>420</v>
      </c>
      <c s="25" t="s">
        <v>29</v>
      </c>
      <c s="30" t="s">
        <v>421</v>
      </c>
      <c s="31" t="s">
        <v>59</v>
      </c>
      <c s="32">
        <v>1</v>
      </c>
      <c s="33">
        <v>0</v>
      </c>
      <c s="34">
        <f>ROUND(ROUND(H341,2)*ROUND(G341,3),2)</f>
      </c>
      <c r="O341">
        <f>(I341*21)/100</f>
      </c>
      <c t="s">
        <v>23</v>
      </c>
    </row>
    <row r="342" spans="1:5" ht="12.75">
      <c r="A342" s="35" t="s">
        <v>49</v>
      </c>
      <c r="E342" s="36" t="s">
        <v>50</v>
      </c>
    </row>
    <row r="343" spans="1:5" ht="12.75">
      <c r="A343" s="37" t="s">
        <v>51</v>
      </c>
      <c r="E343" s="38" t="s">
        <v>50</v>
      </c>
    </row>
    <row r="344" spans="1:5" ht="12.75">
      <c r="A344" t="s">
        <v>52</v>
      </c>
      <c r="E344" s="36" t="s">
        <v>50</v>
      </c>
    </row>
    <row r="345" spans="1:16" ht="12.75">
      <c r="A345" s="25" t="s">
        <v>45</v>
      </c>
      <c s="29" t="s">
        <v>369</v>
      </c>
      <c s="29" t="s">
        <v>423</v>
      </c>
      <c s="25" t="s">
        <v>29</v>
      </c>
      <c s="30" t="s">
        <v>424</v>
      </c>
      <c s="31" t="s">
        <v>139</v>
      </c>
      <c s="32">
        <v>20</v>
      </c>
      <c s="33">
        <v>0</v>
      </c>
      <c s="34">
        <f>ROUND(ROUND(H345,2)*ROUND(G345,3),2)</f>
      </c>
      <c r="O345">
        <f>(I345*21)/100</f>
      </c>
      <c t="s">
        <v>23</v>
      </c>
    </row>
    <row r="346" spans="1:5" ht="12.75">
      <c r="A346" s="35" t="s">
        <v>49</v>
      </c>
      <c r="E346" s="36" t="s">
        <v>50</v>
      </c>
    </row>
    <row r="347" spans="1:5" ht="12.75">
      <c r="A347" s="37" t="s">
        <v>51</v>
      </c>
      <c r="E347" s="38" t="s">
        <v>50</v>
      </c>
    </row>
    <row r="348" spans="1:5" ht="12.75">
      <c r="A348" t="s">
        <v>52</v>
      </c>
      <c r="E348" s="36" t="s">
        <v>50</v>
      </c>
    </row>
    <row r="349" spans="1:16" ht="12.75">
      <c r="A349" s="25" t="s">
        <v>45</v>
      </c>
      <c s="29" t="s">
        <v>373</v>
      </c>
      <c s="29" t="s">
        <v>426</v>
      </c>
      <c s="25" t="s">
        <v>29</v>
      </c>
      <c s="30" t="s">
        <v>427</v>
      </c>
      <c s="31" t="s">
        <v>70</v>
      </c>
      <c s="32">
        <v>200</v>
      </c>
      <c s="33">
        <v>0</v>
      </c>
      <c s="34">
        <f>ROUND(ROUND(H349,2)*ROUND(G349,3),2)</f>
      </c>
      <c r="O349">
        <f>(I349*21)/100</f>
      </c>
      <c t="s">
        <v>23</v>
      </c>
    </row>
    <row r="350" spans="1:5" ht="12.75">
      <c r="A350" s="35" t="s">
        <v>49</v>
      </c>
      <c r="E350" s="36" t="s">
        <v>50</v>
      </c>
    </row>
    <row r="351" spans="1:5" ht="12.75">
      <c r="A351" s="37" t="s">
        <v>51</v>
      </c>
      <c r="E351" s="38" t="s">
        <v>50</v>
      </c>
    </row>
    <row r="352" spans="1:5" ht="12.75">
      <c r="A352" t="s">
        <v>52</v>
      </c>
      <c r="E352" s="36" t="s">
        <v>50</v>
      </c>
    </row>
    <row r="353" spans="1:16" ht="12.75">
      <c r="A353" s="25" t="s">
        <v>45</v>
      </c>
      <c s="29" t="s">
        <v>376</v>
      </c>
      <c s="29" t="s">
        <v>429</v>
      </c>
      <c s="25" t="s">
        <v>29</v>
      </c>
      <c s="30" t="s">
        <v>430</v>
      </c>
      <c s="31" t="s">
        <v>59</v>
      </c>
      <c s="32">
        <v>1</v>
      </c>
      <c s="33">
        <v>0</v>
      </c>
      <c s="34">
        <f>ROUND(ROUND(H353,2)*ROUND(G353,3),2)</f>
      </c>
      <c r="O353">
        <f>(I353*21)/100</f>
      </c>
      <c t="s">
        <v>23</v>
      </c>
    </row>
    <row r="354" spans="1:5" ht="12.75">
      <c r="A354" s="35" t="s">
        <v>49</v>
      </c>
      <c r="E354" s="36" t="s">
        <v>50</v>
      </c>
    </row>
    <row r="355" spans="1:5" ht="12.75">
      <c r="A355" s="37" t="s">
        <v>51</v>
      </c>
      <c r="E355" s="38" t="s">
        <v>50</v>
      </c>
    </row>
    <row r="356" spans="1:5" ht="12.75">
      <c r="A356" t="s">
        <v>52</v>
      </c>
      <c r="E356" s="36" t="s">
        <v>50</v>
      </c>
    </row>
    <row r="357" spans="1:16" ht="12.75">
      <c r="A357" s="25" t="s">
        <v>45</v>
      </c>
      <c s="29" t="s">
        <v>379</v>
      </c>
      <c s="29" t="s">
        <v>432</v>
      </c>
      <c s="25" t="s">
        <v>29</v>
      </c>
      <c s="30" t="s">
        <v>433</v>
      </c>
      <c s="31" t="s">
        <v>56</v>
      </c>
      <c s="32">
        <v>1</v>
      </c>
      <c s="33">
        <v>0</v>
      </c>
      <c s="34">
        <f>ROUND(ROUND(H357,2)*ROUND(G357,3),2)</f>
      </c>
      <c r="O357">
        <f>(I357*21)/100</f>
      </c>
      <c t="s">
        <v>23</v>
      </c>
    </row>
    <row r="358" spans="1:5" ht="12.75">
      <c r="A358" s="35" t="s">
        <v>49</v>
      </c>
      <c r="E358" s="36" t="s">
        <v>50</v>
      </c>
    </row>
    <row r="359" spans="1:5" ht="12.75">
      <c r="A359" s="37" t="s">
        <v>51</v>
      </c>
      <c r="E359" s="38" t="s">
        <v>50</v>
      </c>
    </row>
    <row r="360" spans="1:5" ht="12.75">
      <c r="A360" t="s">
        <v>52</v>
      </c>
      <c r="E360" s="36" t="s">
        <v>50</v>
      </c>
    </row>
    <row r="361" spans="1:16" ht="12.75">
      <c r="A361" s="25" t="s">
        <v>45</v>
      </c>
      <c s="29" t="s">
        <v>382</v>
      </c>
      <c s="29" t="s">
        <v>435</v>
      </c>
      <c s="25" t="s">
        <v>29</v>
      </c>
      <c s="30" t="s">
        <v>436</v>
      </c>
      <c s="31" t="s">
        <v>56</v>
      </c>
      <c s="32">
        <v>1</v>
      </c>
      <c s="33">
        <v>0</v>
      </c>
      <c s="34">
        <f>ROUND(ROUND(H361,2)*ROUND(G361,3),2)</f>
      </c>
      <c r="O361">
        <f>(I361*21)/100</f>
      </c>
      <c t="s">
        <v>23</v>
      </c>
    </row>
    <row r="362" spans="1:5" ht="12.75">
      <c r="A362" s="35" t="s">
        <v>49</v>
      </c>
      <c r="E362" s="36" t="s">
        <v>50</v>
      </c>
    </row>
    <row r="363" spans="1:5" ht="12.75">
      <c r="A363" s="37" t="s">
        <v>51</v>
      </c>
      <c r="E363" s="38" t="s">
        <v>50</v>
      </c>
    </row>
    <row r="364" spans="1:5" ht="12.75">
      <c r="A364" t="s">
        <v>52</v>
      </c>
      <c r="E364" s="36" t="s">
        <v>50</v>
      </c>
    </row>
    <row r="365" spans="1:16" ht="12.75">
      <c r="A365" s="25" t="s">
        <v>45</v>
      </c>
      <c s="29" t="s">
        <v>386</v>
      </c>
      <c s="29" t="s">
        <v>438</v>
      </c>
      <c s="25" t="s">
        <v>29</v>
      </c>
      <c s="30" t="s">
        <v>55</v>
      </c>
      <c s="31" t="s">
        <v>56</v>
      </c>
      <c s="32">
        <v>1</v>
      </c>
      <c s="33">
        <v>0</v>
      </c>
      <c s="34">
        <f>ROUND(ROUND(H365,2)*ROUND(G365,3),2)</f>
      </c>
      <c r="O365">
        <f>(I365*21)/100</f>
      </c>
      <c t="s">
        <v>23</v>
      </c>
    </row>
    <row r="366" spans="1:5" ht="12.75">
      <c r="A366" s="35" t="s">
        <v>49</v>
      </c>
      <c r="E366" s="36" t="s">
        <v>50</v>
      </c>
    </row>
    <row r="367" spans="1:5" ht="12.75">
      <c r="A367" s="37" t="s">
        <v>51</v>
      </c>
      <c r="E367" s="38" t="s">
        <v>50</v>
      </c>
    </row>
    <row r="368" spans="1:5" ht="12.75">
      <c r="A368" t="s">
        <v>52</v>
      </c>
      <c r="E368" s="36" t="s">
        <v>53</v>
      </c>
    </row>
    <row r="369" spans="1:16" ht="25.5">
      <c r="A369" s="25" t="s">
        <v>45</v>
      </c>
      <c s="29" t="s">
        <v>390</v>
      </c>
      <c s="29" t="s">
        <v>441</v>
      </c>
      <c s="25" t="s">
        <v>29</v>
      </c>
      <c s="30" t="s">
        <v>47</v>
      </c>
      <c s="31" t="s">
        <v>48</v>
      </c>
      <c s="32">
        <v>1</v>
      </c>
      <c s="33">
        <v>0</v>
      </c>
      <c s="34">
        <f>ROUND(ROUND(H369,2)*ROUND(G369,3),2)</f>
      </c>
      <c r="O369">
        <f>(I369*21)/100</f>
      </c>
      <c t="s">
        <v>23</v>
      </c>
    </row>
    <row r="370" spans="1:5" ht="12.75">
      <c r="A370" s="35" t="s">
        <v>49</v>
      </c>
      <c r="E370" s="36" t="s">
        <v>50</v>
      </c>
    </row>
    <row r="371" spans="1:5" ht="12.75">
      <c r="A371" s="37" t="s">
        <v>51</v>
      </c>
      <c r="E371" s="38" t="s">
        <v>50</v>
      </c>
    </row>
    <row r="372" spans="1:5" ht="12.75">
      <c r="A372" t="s">
        <v>52</v>
      </c>
      <c r="E372" s="36" t="s">
        <v>53</v>
      </c>
    </row>
    <row r="373" spans="1:16" ht="12.75">
      <c r="A373" s="25" t="s">
        <v>45</v>
      </c>
      <c s="29" t="s">
        <v>394</v>
      </c>
      <c s="29" t="s">
        <v>444</v>
      </c>
      <c s="25" t="s">
        <v>29</v>
      </c>
      <c s="30" t="s">
        <v>439</v>
      </c>
      <c s="31" t="s">
        <v>59</v>
      </c>
      <c s="32">
        <v>2</v>
      </c>
      <c s="33">
        <v>0</v>
      </c>
      <c s="34">
        <f>ROUND(ROUND(H373,2)*ROUND(G373,3),2)</f>
      </c>
      <c r="O373">
        <f>(I373*21)/100</f>
      </c>
      <c t="s">
        <v>23</v>
      </c>
    </row>
    <row r="374" spans="1:5" ht="12.75">
      <c r="A374" s="35" t="s">
        <v>49</v>
      </c>
      <c r="E374" s="36" t="s">
        <v>50</v>
      </c>
    </row>
    <row r="375" spans="1:5" ht="12.75">
      <c r="A375" s="37" t="s">
        <v>51</v>
      </c>
      <c r="E375" s="38" t="s">
        <v>50</v>
      </c>
    </row>
    <row r="376" spans="1:5" ht="12.75">
      <c r="A376" t="s">
        <v>52</v>
      </c>
      <c r="E376" s="36" t="s">
        <v>50</v>
      </c>
    </row>
    <row r="377" spans="1:16" ht="12.75">
      <c r="A377" s="25" t="s">
        <v>45</v>
      </c>
      <c s="29" t="s">
        <v>398</v>
      </c>
      <c s="29" t="s">
        <v>447</v>
      </c>
      <c s="25" t="s">
        <v>29</v>
      </c>
      <c s="30" t="s">
        <v>442</v>
      </c>
      <c s="31" t="s">
        <v>59</v>
      </c>
      <c s="32">
        <v>2</v>
      </c>
      <c s="33">
        <v>0</v>
      </c>
      <c s="34">
        <f>ROUND(ROUND(H377,2)*ROUND(G377,3),2)</f>
      </c>
      <c r="O377">
        <f>(I377*21)/100</f>
      </c>
      <c t="s">
        <v>23</v>
      </c>
    </row>
    <row r="378" spans="1:5" ht="12.75">
      <c r="A378" s="35" t="s">
        <v>49</v>
      </c>
      <c r="E378" s="36" t="s">
        <v>50</v>
      </c>
    </row>
    <row r="379" spans="1:5" ht="12.75">
      <c r="A379" s="37" t="s">
        <v>51</v>
      </c>
      <c r="E379" s="38" t="s">
        <v>50</v>
      </c>
    </row>
    <row r="380" spans="1:5" ht="12.75">
      <c r="A380" t="s">
        <v>52</v>
      </c>
      <c r="E380" s="36" t="s">
        <v>50</v>
      </c>
    </row>
    <row r="381" spans="1:16" ht="12.75">
      <c r="A381" s="25" t="s">
        <v>45</v>
      </c>
      <c s="29" t="s">
        <v>401</v>
      </c>
      <c s="29" t="s">
        <v>450</v>
      </c>
      <c s="25" t="s">
        <v>29</v>
      </c>
      <c s="30" t="s">
        <v>445</v>
      </c>
      <c s="31" t="s">
        <v>59</v>
      </c>
      <c s="32">
        <v>2</v>
      </c>
      <c s="33">
        <v>0</v>
      </c>
      <c s="34">
        <f>ROUND(ROUND(H381,2)*ROUND(G381,3),2)</f>
      </c>
      <c r="O381">
        <f>(I381*21)/100</f>
      </c>
      <c t="s">
        <v>23</v>
      </c>
    </row>
    <row r="382" spans="1:5" ht="12.75">
      <c r="A382" s="35" t="s">
        <v>49</v>
      </c>
      <c r="E382" s="36" t="s">
        <v>50</v>
      </c>
    </row>
    <row r="383" spans="1:5" ht="12.75">
      <c r="A383" s="37" t="s">
        <v>51</v>
      </c>
      <c r="E383" s="38" t="s">
        <v>50</v>
      </c>
    </row>
    <row r="384" spans="1:5" ht="12.75">
      <c r="A384" t="s">
        <v>52</v>
      </c>
      <c r="E384" s="36" t="s">
        <v>50</v>
      </c>
    </row>
    <row r="385" spans="1:16" ht="12.75">
      <c r="A385" s="25" t="s">
        <v>45</v>
      </c>
      <c s="29" t="s">
        <v>404</v>
      </c>
      <c s="29" t="s">
        <v>453</v>
      </c>
      <c s="25" t="s">
        <v>29</v>
      </c>
      <c s="30" t="s">
        <v>448</v>
      </c>
      <c s="31" t="s">
        <v>59</v>
      </c>
      <c s="32">
        <v>2</v>
      </c>
      <c s="33">
        <v>0</v>
      </c>
      <c s="34">
        <f>ROUND(ROUND(H385,2)*ROUND(G385,3),2)</f>
      </c>
      <c r="O385">
        <f>(I385*21)/100</f>
      </c>
      <c t="s">
        <v>23</v>
      </c>
    </row>
    <row r="386" spans="1:5" ht="12.75">
      <c r="A386" s="35" t="s">
        <v>49</v>
      </c>
      <c r="E386" s="36" t="s">
        <v>50</v>
      </c>
    </row>
    <row r="387" spans="1:5" ht="12.75">
      <c r="A387" s="37" t="s">
        <v>51</v>
      </c>
      <c r="E387" s="38" t="s">
        <v>50</v>
      </c>
    </row>
    <row r="388" spans="1:5" ht="12.75">
      <c r="A388" t="s">
        <v>52</v>
      </c>
      <c r="E388" s="36" t="s">
        <v>50</v>
      </c>
    </row>
    <row r="389" spans="1:16" ht="12.75">
      <c r="A389" s="25" t="s">
        <v>45</v>
      </c>
      <c s="29" t="s">
        <v>407</v>
      </c>
      <c s="29" t="s">
        <v>521</v>
      </c>
      <c s="25" t="s">
        <v>29</v>
      </c>
      <c s="30" t="s">
        <v>451</v>
      </c>
      <c s="31" t="s">
        <v>59</v>
      </c>
      <c s="32">
        <v>8</v>
      </c>
      <c s="33">
        <v>0</v>
      </c>
      <c s="34">
        <f>ROUND(ROUND(H389,2)*ROUND(G389,3),2)</f>
      </c>
      <c r="O389">
        <f>(I389*21)/100</f>
      </c>
      <c t="s">
        <v>23</v>
      </c>
    </row>
    <row r="390" spans="1:5" ht="12.75">
      <c r="A390" s="35" t="s">
        <v>49</v>
      </c>
      <c r="E390" s="36" t="s">
        <v>50</v>
      </c>
    </row>
    <row r="391" spans="1:5" ht="12.75">
      <c r="A391" s="37" t="s">
        <v>51</v>
      </c>
      <c r="E391" s="38" t="s">
        <v>50</v>
      </c>
    </row>
    <row r="392" spans="1:5" ht="12.75">
      <c r="A392" t="s">
        <v>52</v>
      </c>
      <c r="E392" s="36" t="s">
        <v>50</v>
      </c>
    </row>
    <row r="393" spans="1:16" ht="38.25">
      <c r="A393" s="25" t="s">
        <v>45</v>
      </c>
      <c s="29" t="s">
        <v>410</v>
      </c>
      <c s="29" t="s">
        <v>525</v>
      </c>
      <c s="25" t="s">
        <v>29</v>
      </c>
      <c s="30" t="s">
        <v>454</v>
      </c>
      <c s="31" t="s">
        <v>59</v>
      </c>
      <c s="32">
        <v>1</v>
      </c>
      <c s="33">
        <v>0</v>
      </c>
      <c s="34">
        <f>ROUND(ROUND(H393,2)*ROUND(G393,3),2)</f>
      </c>
      <c r="O393">
        <f>(I393*21)/100</f>
      </c>
      <c t="s">
        <v>23</v>
      </c>
    </row>
    <row r="394" spans="1:5" ht="12.75">
      <c r="A394" s="35" t="s">
        <v>49</v>
      </c>
      <c r="E394" s="36" t="s">
        <v>50</v>
      </c>
    </row>
    <row r="395" spans="1:5" ht="12.75">
      <c r="A395" s="37" t="s">
        <v>51</v>
      </c>
      <c r="E395" s="38" t="s">
        <v>50</v>
      </c>
    </row>
    <row r="396" spans="1:5" ht="12.75">
      <c r="A396" t="s">
        <v>52</v>
      </c>
      <c r="E396" s="36" t="s">
        <v>50</v>
      </c>
    </row>
    <row r="397" spans="1:18" ht="12.75" customHeight="1">
      <c r="A397" s="6" t="s">
        <v>43</v>
      </c>
      <c s="6"/>
      <c s="40" t="s">
        <v>23</v>
      </c>
      <c s="6"/>
      <c s="27" t="s">
        <v>455</v>
      </c>
      <c s="6"/>
      <c s="6"/>
      <c s="6"/>
      <c s="41">
        <f>0+Q397</f>
      </c>
      <c r="O397">
        <f>0+R397</f>
      </c>
      <c r="Q397">
        <f>0+I398+I402+I406+I410+I414+I418+I422+I426+I430+I434+I438+I442+I446+I450+I454+I458+I462+I466+I470+I474</f>
      </c>
      <c>
        <f>0+O398+O402+O406+O410+O414+O418+O422+O426+O430+O434+O438+O442+O446+O450+O454+O458+O462+O466+O470+O474</f>
      </c>
    </row>
    <row r="398" spans="1:16" ht="12.75">
      <c r="A398" s="25" t="s">
        <v>45</v>
      </c>
      <c s="29" t="s">
        <v>413</v>
      </c>
      <c s="29" t="s">
        <v>457</v>
      </c>
      <c s="25" t="s">
        <v>29</v>
      </c>
      <c s="30" t="s">
        <v>458</v>
      </c>
      <c s="31" t="s">
        <v>459</v>
      </c>
      <c s="32">
        <v>3</v>
      </c>
      <c s="33">
        <v>0</v>
      </c>
      <c s="34">
        <f>ROUND(ROUND(H398,2)*ROUND(G398,3),2)</f>
      </c>
      <c r="O398">
        <f>(I398*21)/100</f>
      </c>
      <c t="s">
        <v>23</v>
      </c>
    </row>
    <row r="399" spans="1:5" ht="12.75">
      <c r="A399" s="35" t="s">
        <v>49</v>
      </c>
      <c r="E399" s="36" t="s">
        <v>50</v>
      </c>
    </row>
    <row r="400" spans="1:5" ht="12.75">
      <c r="A400" s="37" t="s">
        <v>51</v>
      </c>
      <c r="E400" s="38" t="s">
        <v>50</v>
      </c>
    </row>
    <row r="401" spans="1:5" ht="318.75">
      <c r="A401" t="s">
        <v>52</v>
      </c>
      <c r="E401" s="36" t="s">
        <v>460</v>
      </c>
    </row>
    <row r="402" spans="1:16" ht="12.75">
      <c r="A402" s="25" t="s">
        <v>45</v>
      </c>
      <c s="29" t="s">
        <v>416</v>
      </c>
      <c s="29" t="s">
        <v>462</v>
      </c>
      <c s="25" t="s">
        <v>29</v>
      </c>
      <c s="30" t="s">
        <v>463</v>
      </c>
      <c s="31" t="s">
        <v>459</v>
      </c>
      <c s="32">
        <v>45.5</v>
      </c>
      <c s="33">
        <v>0</v>
      </c>
      <c s="34">
        <f>ROUND(ROUND(H402,2)*ROUND(G402,3),2)</f>
      </c>
      <c r="O402">
        <f>(I402*21)/100</f>
      </c>
      <c t="s">
        <v>23</v>
      </c>
    </row>
    <row r="403" spans="1:5" ht="12.75">
      <c r="A403" s="35" t="s">
        <v>49</v>
      </c>
      <c r="E403" s="36" t="s">
        <v>50</v>
      </c>
    </row>
    <row r="404" spans="1:5" ht="12.75">
      <c r="A404" s="37" t="s">
        <v>51</v>
      </c>
      <c r="E404" s="38" t="s">
        <v>50</v>
      </c>
    </row>
    <row r="405" spans="1:5" ht="318.75">
      <c r="A405" t="s">
        <v>52</v>
      </c>
      <c r="E405" s="36" t="s">
        <v>460</v>
      </c>
    </row>
    <row r="406" spans="1:16" ht="12.75">
      <c r="A406" s="25" t="s">
        <v>45</v>
      </c>
      <c s="29" t="s">
        <v>419</v>
      </c>
      <c s="29" t="s">
        <v>469</v>
      </c>
      <c s="25" t="s">
        <v>29</v>
      </c>
      <c s="30" t="s">
        <v>470</v>
      </c>
      <c s="31" t="s">
        <v>459</v>
      </c>
      <c s="32">
        <v>45.5</v>
      </c>
      <c s="33">
        <v>0</v>
      </c>
      <c s="34">
        <f>ROUND(ROUND(H406,2)*ROUND(G406,3),2)</f>
      </c>
      <c r="O406">
        <f>(I406*21)/100</f>
      </c>
      <c t="s">
        <v>23</v>
      </c>
    </row>
    <row r="407" spans="1:5" ht="12.75">
      <c r="A407" s="35" t="s">
        <v>49</v>
      </c>
      <c r="E407" s="36" t="s">
        <v>50</v>
      </c>
    </row>
    <row r="408" spans="1:5" ht="12.75">
      <c r="A408" s="37" t="s">
        <v>51</v>
      </c>
      <c r="E408" s="38" t="s">
        <v>50</v>
      </c>
    </row>
    <row r="409" spans="1:5" ht="229.5">
      <c r="A409" t="s">
        <v>52</v>
      </c>
      <c r="E409" s="36" t="s">
        <v>471</v>
      </c>
    </row>
    <row r="410" spans="1:16" ht="12.75">
      <c r="A410" s="25" t="s">
        <v>45</v>
      </c>
      <c s="29" t="s">
        <v>422</v>
      </c>
      <c s="29" t="s">
        <v>473</v>
      </c>
      <c s="25" t="s">
        <v>29</v>
      </c>
      <c s="30" t="s">
        <v>474</v>
      </c>
      <c s="31" t="s">
        <v>63</v>
      </c>
      <c s="32">
        <v>100</v>
      </c>
      <c s="33">
        <v>0</v>
      </c>
      <c s="34">
        <f>ROUND(ROUND(H410,2)*ROUND(G410,3),2)</f>
      </c>
      <c r="O410">
        <f>(I410*21)/100</f>
      </c>
      <c t="s">
        <v>23</v>
      </c>
    </row>
    <row r="411" spans="1:5" ht="12.75">
      <c r="A411" s="35" t="s">
        <v>49</v>
      </c>
      <c r="E411" s="36" t="s">
        <v>50</v>
      </c>
    </row>
    <row r="412" spans="1:5" ht="12.75">
      <c r="A412" s="37" t="s">
        <v>51</v>
      </c>
      <c r="E412" s="38" t="s">
        <v>50</v>
      </c>
    </row>
    <row r="413" spans="1:5" ht="25.5">
      <c r="A413" t="s">
        <v>52</v>
      </c>
      <c r="E413" s="36" t="s">
        <v>475</v>
      </c>
    </row>
    <row r="414" spans="1:16" ht="12.75">
      <c r="A414" s="25" t="s">
        <v>45</v>
      </c>
      <c s="29" t="s">
        <v>425</v>
      </c>
      <c s="29" t="s">
        <v>477</v>
      </c>
      <c s="25" t="s">
        <v>29</v>
      </c>
      <c s="30" t="s">
        <v>478</v>
      </c>
      <c s="31" t="s">
        <v>63</v>
      </c>
      <c s="32">
        <v>100</v>
      </c>
      <c s="33">
        <v>0</v>
      </c>
      <c s="34">
        <f>ROUND(ROUND(H414,2)*ROUND(G414,3),2)</f>
      </c>
      <c r="O414">
        <f>(I414*21)/100</f>
      </c>
      <c t="s">
        <v>23</v>
      </c>
    </row>
    <row r="415" spans="1:5" ht="12.75">
      <c r="A415" s="35" t="s">
        <v>49</v>
      </c>
      <c r="E415" s="36" t="s">
        <v>50</v>
      </c>
    </row>
    <row r="416" spans="1:5" ht="12.75">
      <c r="A416" s="37" t="s">
        <v>51</v>
      </c>
      <c r="E416" s="38" t="s">
        <v>50</v>
      </c>
    </row>
    <row r="417" spans="1:5" ht="25.5">
      <c r="A417" t="s">
        <v>52</v>
      </c>
      <c r="E417" s="36" t="s">
        <v>479</v>
      </c>
    </row>
    <row r="418" spans="1:16" ht="12.75">
      <c r="A418" s="25" t="s">
        <v>45</v>
      </c>
      <c s="29" t="s">
        <v>428</v>
      </c>
      <c s="29" t="s">
        <v>481</v>
      </c>
      <c s="25" t="s">
        <v>29</v>
      </c>
      <c s="30" t="s">
        <v>482</v>
      </c>
      <c s="31" t="s">
        <v>459</v>
      </c>
      <c s="32">
        <v>5.6</v>
      </c>
      <c s="33">
        <v>0</v>
      </c>
      <c s="34">
        <f>ROUND(ROUND(H418,2)*ROUND(G418,3),2)</f>
      </c>
      <c r="O418">
        <f>(I418*21)/100</f>
      </c>
      <c t="s">
        <v>23</v>
      </c>
    </row>
    <row r="419" spans="1:5" ht="12.75">
      <c r="A419" s="35" t="s">
        <v>49</v>
      </c>
      <c r="E419" s="36" t="s">
        <v>50</v>
      </c>
    </row>
    <row r="420" spans="1:5" ht="12.75">
      <c r="A420" s="37" t="s">
        <v>51</v>
      </c>
      <c r="E420" s="38" t="s">
        <v>50</v>
      </c>
    </row>
    <row r="421" spans="1:5" ht="38.25">
      <c r="A421" t="s">
        <v>52</v>
      </c>
      <c r="E421" s="36" t="s">
        <v>483</v>
      </c>
    </row>
    <row r="422" spans="1:16" ht="12.75">
      <c r="A422" s="25" t="s">
        <v>45</v>
      </c>
      <c s="29" t="s">
        <v>431</v>
      </c>
      <c s="29" t="s">
        <v>485</v>
      </c>
      <c s="25" t="s">
        <v>29</v>
      </c>
      <c s="30" t="s">
        <v>486</v>
      </c>
      <c s="31" t="s">
        <v>63</v>
      </c>
      <c s="32">
        <v>12</v>
      </c>
      <c s="33">
        <v>0</v>
      </c>
      <c s="34">
        <f>ROUND(ROUND(H422,2)*ROUND(G422,3),2)</f>
      </c>
      <c r="O422">
        <f>(I422*21)/100</f>
      </c>
      <c t="s">
        <v>23</v>
      </c>
    </row>
    <row r="423" spans="1:5" ht="12.75">
      <c r="A423" s="35" t="s">
        <v>49</v>
      </c>
      <c r="E423" s="36" t="s">
        <v>50</v>
      </c>
    </row>
    <row r="424" spans="1:5" ht="12.75">
      <c r="A424" s="37" t="s">
        <v>51</v>
      </c>
      <c r="E424" s="38" t="s">
        <v>50</v>
      </c>
    </row>
    <row r="425" spans="1:5" ht="89.25">
      <c r="A425" t="s">
        <v>52</v>
      </c>
      <c r="E425" s="36" t="s">
        <v>487</v>
      </c>
    </row>
    <row r="426" spans="1:16" ht="25.5">
      <c r="A426" s="25" t="s">
        <v>45</v>
      </c>
      <c s="29" t="s">
        <v>434</v>
      </c>
      <c s="29" t="s">
        <v>489</v>
      </c>
      <c s="25" t="s">
        <v>29</v>
      </c>
      <c s="30" t="s">
        <v>490</v>
      </c>
      <c s="31" t="s">
        <v>63</v>
      </c>
      <c s="32">
        <v>100</v>
      </c>
      <c s="33">
        <v>0</v>
      </c>
      <c s="34">
        <f>ROUND(ROUND(H426,2)*ROUND(G426,3),2)</f>
      </c>
      <c r="O426">
        <f>(I426*21)/100</f>
      </c>
      <c t="s">
        <v>23</v>
      </c>
    </row>
    <row r="427" spans="1:5" ht="12.75">
      <c r="A427" s="35" t="s">
        <v>49</v>
      </c>
      <c r="E427" s="36" t="s">
        <v>50</v>
      </c>
    </row>
    <row r="428" spans="1:5" ht="12.75">
      <c r="A428" s="37" t="s">
        <v>51</v>
      </c>
      <c r="E428" s="38" t="s">
        <v>50</v>
      </c>
    </row>
    <row r="429" spans="1:5" ht="178.5">
      <c r="A429" t="s">
        <v>52</v>
      </c>
      <c r="E429" s="36" t="s">
        <v>491</v>
      </c>
    </row>
    <row r="430" spans="1:16" ht="12.75">
      <c r="A430" s="25" t="s">
        <v>45</v>
      </c>
      <c s="29" t="s">
        <v>437</v>
      </c>
      <c s="29" t="s">
        <v>497</v>
      </c>
      <c s="25" t="s">
        <v>29</v>
      </c>
      <c s="30" t="s">
        <v>498</v>
      </c>
      <c s="31" t="s">
        <v>70</v>
      </c>
      <c s="32">
        <v>100</v>
      </c>
      <c s="33">
        <v>0</v>
      </c>
      <c s="34">
        <f>ROUND(ROUND(H430,2)*ROUND(G430,3),2)</f>
      </c>
      <c r="O430">
        <f>(I430*21)/100</f>
      </c>
      <c t="s">
        <v>23</v>
      </c>
    </row>
    <row r="431" spans="1:5" ht="12.75">
      <c r="A431" s="35" t="s">
        <v>49</v>
      </c>
      <c r="E431" s="36" t="s">
        <v>50</v>
      </c>
    </row>
    <row r="432" spans="1:5" ht="12.75">
      <c r="A432" s="37" t="s">
        <v>51</v>
      </c>
      <c r="E432" s="38" t="s">
        <v>50</v>
      </c>
    </row>
    <row r="433" spans="1:5" ht="140.25">
      <c r="A433" t="s">
        <v>52</v>
      </c>
      <c r="E433" s="36" t="s">
        <v>499</v>
      </c>
    </row>
    <row r="434" spans="1:16" ht="25.5">
      <c r="A434" s="25" t="s">
        <v>45</v>
      </c>
      <c s="29" t="s">
        <v>440</v>
      </c>
      <c s="29" t="s">
        <v>501</v>
      </c>
      <c s="25" t="s">
        <v>29</v>
      </c>
      <c s="30" t="s">
        <v>502</v>
      </c>
      <c s="31" t="s">
        <v>59</v>
      </c>
      <c s="32">
        <v>2</v>
      </c>
      <c s="33">
        <v>0</v>
      </c>
      <c s="34">
        <f>ROUND(ROUND(H434,2)*ROUND(G434,3),2)</f>
      </c>
      <c r="O434">
        <f>(I434*21)/100</f>
      </c>
      <c t="s">
        <v>23</v>
      </c>
    </row>
    <row r="435" spans="1:5" ht="12.75">
      <c r="A435" s="35" t="s">
        <v>49</v>
      </c>
      <c r="E435" s="36" t="s">
        <v>50</v>
      </c>
    </row>
    <row r="436" spans="1:5" ht="12.75">
      <c r="A436" s="37" t="s">
        <v>51</v>
      </c>
      <c r="E436" s="38" t="s">
        <v>50</v>
      </c>
    </row>
    <row r="437" spans="1:5" ht="102">
      <c r="A437" t="s">
        <v>52</v>
      </c>
      <c r="E437" s="36" t="s">
        <v>503</v>
      </c>
    </row>
    <row r="438" spans="1:16" ht="12.75">
      <c r="A438" s="25" t="s">
        <v>45</v>
      </c>
      <c s="29" t="s">
        <v>443</v>
      </c>
      <c s="29" t="s">
        <v>505</v>
      </c>
      <c s="25" t="s">
        <v>29</v>
      </c>
      <c s="30" t="s">
        <v>506</v>
      </c>
      <c s="31" t="s">
        <v>70</v>
      </c>
      <c s="32">
        <v>84</v>
      </c>
      <c s="33">
        <v>0</v>
      </c>
      <c s="34">
        <f>ROUND(ROUND(H438,2)*ROUND(G438,3),2)</f>
      </c>
      <c r="O438">
        <f>(I438*21)/100</f>
      </c>
      <c t="s">
        <v>23</v>
      </c>
    </row>
    <row r="439" spans="1:5" ht="12.75">
      <c r="A439" s="35" t="s">
        <v>49</v>
      </c>
      <c r="E439" s="36" t="s">
        <v>50</v>
      </c>
    </row>
    <row r="440" spans="1:5" ht="12.75">
      <c r="A440" s="37" t="s">
        <v>51</v>
      </c>
      <c r="E440" s="38" t="s">
        <v>50</v>
      </c>
    </row>
    <row r="441" spans="1:5" ht="127.5">
      <c r="A441" t="s">
        <v>52</v>
      </c>
      <c r="E441" s="36" t="s">
        <v>507</v>
      </c>
    </row>
    <row r="442" spans="1:16" ht="12.75">
      <c r="A442" s="25" t="s">
        <v>45</v>
      </c>
      <c s="29" t="s">
        <v>446</v>
      </c>
      <c s="29" t="s">
        <v>571</v>
      </c>
      <c s="25" t="s">
        <v>29</v>
      </c>
      <c s="30" t="s">
        <v>510</v>
      </c>
      <c s="31" t="s">
        <v>511</v>
      </c>
      <c s="32">
        <v>364</v>
      </c>
      <c s="33">
        <v>0</v>
      </c>
      <c s="34">
        <f>ROUND(ROUND(H442,2)*ROUND(G442,3),2)</f>
      </c>
      <c r="O442">
        <f>(I442*21)/100</f>
      </c>
      <c t="s">
        <v>23</v>
      </c>
    </row>
    <row r="443" spans="1:5" ht="12.75">
      <c r="A443" s="35" t="s">
        <v>49</v>
      </c>
      <c r="E443" s="36" t="s">
        <v>50</v>
      </c>
    </row>
    <row r="444" spans="1:5" ht="12.75">
      <c r="A444" s="37" t="s">
        <v>51</v>
      </c>
      <c r="E444" s="38" t="s">
        <v>50</v>
      </c>
    </row>
    <row r="445" spans="1:5" ht="127.5">
      <c r="A445" t="s">
        <v>52</v>
      </c>
      <c r="E445" s="36" t="s">
        <v>572</v>
      </c>
    </row>
    <row r="446" spans="1:16" ht="12.75">
      <c r="A446" s="25" t="s">
        <v>45</v>
      </c>
      <c s="29" t="s">
        <v>449</v>
      </c>
      <c s="29" t="s">
        <v>513</v>
      </c>
      <c s="25" t="s">
        <v>29</v>
      </c>
      <c s="30" t="s">
        <v>514</v>
      </c>
      <c s="31" t="s">
        <v>70</v>
      </c>
      <c s="32">
        <v>146</v>
      </c>
      <c s="33">
        <v>0</v>
      </c>
      <c s="34">
        <f>ROUND(ROUND(H446,2)*ROUND(G446,3),2)</f>
      </c>
      <c r="O446">
        <f>(I446*21)/100</f>
      </c>
      <c t="s">
        <v>23</v>
      </c>
    </row>
    <row r="447" spans="1:5" ht="12.75">
      <c r="A447" s="35" t="s">
        <v>49</v>
      </c>
      <c r="E447" s="36" t="s">
        <v>50</v>
      </c>
    </row>
    <row r="448" spans="1:5" ht="12.75">
      <c r="A448" s="37" t="s">
        <v>51</v>
      </c>
      <c r="E448" s="38" t="s">
        <v>50</v>
      </c>
    </row>
    <row r="449" spans="1:5" ht="76.5">
      <c r="A449" t="s">
        <v>52</v>
      </c>
      <c r="E449" s="36" t="s">
        <v>515</v>
      </c>
    </row>
    <row r="450" spans="1:16" ht="12.75">
      <c r="A450" s="25" t="s">
        <v>45</v>
      </c>
      <c s="29" t="s">
        <v>452</v>
      </c>
      <c s="29" t="s">
        <v>517</v>
      </c>
      <c s="25" t="s">
        <v>29</v>
      </c>
      <c s="30" t="s">
        <v>518</v>
      </c>
      <c s="31" t="s">
        <v>59</v>
      </c>
      <c s="32">
        <v>8</v>
      </c>
      <c s="33">
        <v>0</v>
      </c>
      <c s="34">
        <f>ROUND(ROUND(H450,2)*ROUND(G450,3),2)</f>
      </c>
      <c r="O450">
        <f>(I450*21)/100</f>
      </c>
      <c t="s">
        <v>23</v>
      </c>
    </row>
    <row r="451" spans="1:5" ht="12.75">
      <c r="A451" s="35" t="s">
        <v>49</v>
      </c>
      <c r="E451" s="36" t="s">
        <v>50</v>
      </c>
    </row>
    <row r="452" spans="1:5" ht="12.75">
      <c r="A452" s="37" t="s">
        <v>51</v>
      </c>
      <c r="E452" s="38" t="s">
        <v>50</v>
      </c>
    </row>
    <row r="453" spans="1:5" ht="102">
      <c r="A453" t="s">
        <v>52</v>
      </c>
      <c r="E453" s="36" t="s">
        <v>519</v>
      </c>
    </row>
    <row r="454" spans="1:16" ht="12.75">
      <c r="A454" s="25" t="s">
        <v>45</v>
      </c>
      <c s="29" t="s">
        <v>456</v>
      </c>
      <c s="29" t="s">
        <v>529</v>
      </c>
      <c s="25" t="s">
        <v>29</v>
      </c>
      <c s="30" t="s">
        <v>522</v>
      </c>
      <c s="31" t="s">
        <v>243</v>
      </c>
      <c s="32">
        <v>0.2</v>
      </c>
      <c s="33">
        <v>0</v>
      </c>
      <c s="34">
        <f>ROUND(ROUND(H454,2)*ROUND(G454,3),2)</f>
      </c>
      <c r="O454">
        <f>(I454*21)/100</f>
      </c>
      <c t="s">
        <v>23</v>
      </c>
    </row>
    <row r="455" spans="1:5" ht="12.75">
      <c r="A455" s="35" t="s">
        <v>49</v>
      </c>
      <c r="E455" s="36" t="s">
        <v>50</v>
      </c>
    </row>
    <row r="456" spans="1:5" ht="12.75">
      <c r="A456" s="37" t="s">
        <v>51</v>
      </c>
      <c r="E456" s="38" t="s">
        <v>50</v>
      </c>
    </row>
    <row r="457" spans="1:5" ht="63.75">
      <c r="A457" t="s">
        <v>52</v>
      </c>
      <c r="E457" s="36" t="s">
        <v>523</v>
      </c>
    </row>
    <row r="458" spans="1:16" ht="12.75">
      <c r="A458" s="25" t="s">
        <v>45</v>
      </c>
      <c s="29" t="s">
        <v>461</v>
      </c>
      <c s="29" t="s">
        <v>533</v>
      </c>
      <c s="25" t="s">
        <v>29</v>
      </c>
      <c s="30" t="s">
        <v>526</v>
      </c>
      <c s="31" t="s">
        <v>243</v>
      </c>
      <c s="32">
        <v>0.2</v>
      </c>
      <c s="33">
        <v>0</v>
      </c>
      <c s="34">
        <f>ROUND(ROUND(H458,2)*ROUND(G458,3),2)</f>
      </c>
      <c r="O458">
        <f>(I458*21)/100</f>
      </c>
      <c t="s">
        <v>23</v>
      </c>
    </row>
    <row r="459" spans="1:5" ht="12.75">
      <c r="A459" s="35" t="s">
        <v>49</v>
      </c>
      <c r="E459" s="36" t="s">
        <v>50</v>
      </c>
    </row>
    <row r="460" spans="1:5" ht="12.75">
      <c r="A460" s="37" t="s">
        <v>51</v>
      </c>
      <c r="E460" s="38" t="s">
        <v>50</v>
      </c>
    </row>
    <row r="461" spans="1:5" ht="25.5">
      <c r="A461" t="s">
        <v>52</v>
      </c>
      <c r="E461" s="36" t="s">
        <v>527</v>
      </c>
    </row>
    <row r="462" spans="1:16" ht="12.75">
      <c r="A462" s="25" t="s">
        <v>45</v>
      </c>
      <c s="29" t="s">
        <v>464</v>
      </c>
      <c s="29" t="s">
        <v>537</v>
      </c>
      <c s="25" t="s">
        <v>29</v>
      </c>
      <c s="30" t="s">
        <v>530</v>
      </c>
      <c s="31" t="s">
        <v>459</v>
      </c>
      <c s="32">
        <v>2</v>
      </c>
      <c s="33">
        <v>0</v>
      </c>
      <c s="34">
        <f>ROUND(ROUND(H462,2)*ROUND(G462,3),2)</f>
      </c>
      <c r="O462">
        <f>(I462*21)/100</f>
      </c>
      <c t="s">
        <v>23</v>
      </c>
    </row>
    <row r="463" spans="1:5" ht="12.75">
      <c r="A463" s="35" t="s">
        <v>49</v>
      </c>
      <c r="E463" s="36" t="s">
        <v>50</v>
      </c>
    </row>
    <row r="464" spans="1:5" ht="12.75">
      <c r="A464" s="37" t="s">
        <v>51</v>
      </c>
      <c r="E464" s="38" t="s">
        <v>50</v>
      </c>
    </row>
    <row r="465" spans="1:5" ht="38.25">
      <c r="A465" t="s">
        <v>52</v>
      </c>
      <c r="E465" s="36" t="s">
        <v>531</v>
      </c>
    </row>
    <row r="466" spans="1:16" ht="12.75">
      <c r="A466" s="25" t="s">
        <v>45</v>
      </c>
      <c s="29" t="s">
        <v>468</v>
      </c>
      <c s="29" t="s">
        <v>540</v>
      </c>
      <c s="25" t="s">
        <v>29</v>
      </c>
      <c s="30" t="s">
        <v>534</v>
      </c>
      <c s="31" t="s">
        <v>59</v>
      </c>
      <c s="32">
        <v>1</v>
      </c>
      <c s="33">
        <v>0</v>
      </c>
      <c s="34">
        <f>ROUND(ROUND(H466,2)*ROUND(G466,3),2)</f>
      </c>
      <c r="O466">
        <f>(I466*21)/100</f>
      </c>
      <c t="s">
        <v>23</v>
      </c>
    </row>
    <row r="467" spans="1:5" ht="12.75">
      <c r="A467" s="35" t="s">
        <v>49</v>
      </c>
      <c r="E467" s="36" t="s">
        <v>50</v>
      </c>
    </row>
    <row r="468" spans="1:5" ht="12.75">
      <c r="A468" s="37" t="s">
        <v>51</v>
      </c>
      <c r="E468" s="38" t="s">
        <v>50</v>
      </c>
    </row>
    <row r="469" spans="1:5" ht="51">
      <c r="A469" t="s">
        <v>52</v>
      </c>
      <c r="E469" s="36" t="s">
        <v>535</v>
      </c>
    </row>
    <row r="470" spans="1:16" ht="12.75">
      <c r="A470" s="25" t="s">
        <v>45</v>
      </c>
      <c s="29" t="s">
        <v>472</v>
      </c>
      <c s="29" t="s">
        <v>573</v>
      </c>
      <c s="25" t="s">
        <v>29</v>
      </c>
      <c s="30" t="s">
        <v>538</v>
      </c>
      <c s="31" t="s">
        <v>59</v>
      </c>
      <c s="32">
        <v>4</v>
      </c>
      <c s="33">
        <v>0</v>
      </c>
      <c s="34">
        <f>ROUND(ROUND(H470,2)*ROUND(G470,3),2)</f>
      </c>
      <c r="O470">
        <f>(I470*21)/100</f>
      </c>
      <c t="s">
        <v>23</v>
      </c>
    </row>
    <row r="471" spans="1:5" ht="12.75">
      <c r="A471" s="35" t="s">
        <v>49</v>
      </c>
      <c r="E471" s="36" t="s">
        <v>50</v>
      </c>
    </row>
    <row r="472" spans="1:5" ht="12.75">
      <c r="A472" s="37" t="s">
        <v>51</v>
      </c>
      <c r="E472" s="38" t="s">
        <v>50</v>
      </c>
    </row>
    <row r="473" spans="1:5" ht="12.75">
      <c r="A473" t="s">
        <v>52</v>
      </c>
      <c r="E473" s="36" t="s">
        <v>50</v>
      </c>
    </row>
    <row r="474" spans="1:16" ht="12.75">
      <c r="A474" s="25" t="s">
        <v>45</v>
      </c>
      <c s="29" t="s">
        <v>476</v>
      </c>
      <c s="29" t="s">
        <v>574</v>
      </c>
      <c s="25" t="s">
        <v>29</v>
      </c>
      <c s="30" t="s">
        <v>541</v>
      </c>
      <c s="31" t="s">
        <v>59</v>
      </c>
      <c s="32">
        <v>1</v>
      </c>
      <c s="33">
        <v>0</v>
      </c>
      <c s="34">
        <f>ROUND(ROUND(H474,2)*ROUND(G474,3),2)</f>
      </c>
      <c r="O474">
        <f>(I474*21)/100</f>
      </c>
      <c t="s">
        <v>23</v>
      </c>
    </row>
    <row r="475" spans="1:5" ht="12.75">
      <c r="A475" s="35" t="s">
        <v>49</v>
      </c>
      <c r="E475" s="36" t="s">
        <v>542</v>
      </c>
    </row>
    <row r="476" spans="1:5" ht="12.75">
      <c r="A476" s="37" t="s">
        <v>51</v>
      </c>
      <c r="E476" s="38" t="s">
        <v>50</v>
      </c>
    </row>
    <row r="477" spans="1:5" ht="12.75">
      <c r="A477" t="s">
        <v>52</v>
      </c>
      <c r="E477" s="36" t="s">
        <v>50</v>
      </c>
    </row>
    <row r="478" spans="1:18" ht="12.75" customHeight="1">
      <c r="A478" s="6" t="s">
        <v>43</v>
      </c>
      <c s="6"/>
      <c s="40" t="s">
        <v>17</v>
      </c>
      <c s="6"/>
      <c s="27" t="s">
        <v>543</v>
      </c>
      <c s="6"/>
      <c s="6"/>
      <c s="6"/>
      <c s="41">
        <f>0+Q478</f>
      </c>
      <c r="O478">
        <f>0+R478</f>
      </c>
      <c r="Q478">
        <f>0+I479+I483+I487+I491+I495+I499</f>
      </c>
      <c>
        <f>0+O479+O483+O487+O491+O495+O499</f>
      </c>
    </row>
    <row r="479" spans="1:16" ht="25.5">
      <c r="A479" s="25" t="s">
        <v>45</v>
      </c>
      <c s="29" t="s">
        <v>480</v>
      </c>
      <c s="29" t="s">
        <v>545</v>
      </c>
      <c s="25" t="s">
        <v>50</v>
      </c>
      <c s="30" t="s">
        <v>546</v>
      </c>
      <c s="31" t="s">
        <v>547</v>
      </c>
      <c s="32">
        <v>1.5</v>
      </c>
      <c s="33">
        <v>0</v>
      </c>
      <c s="34">
        <f>ROUND(ROUND(H479,2)*ROUND(G479,3),2)</f>
      </c>
      <c r="O479">
        <f>(I479*21)/100</f>
      </c>
      <c t="s">
        <v>23</v>
      </c>
    </row>
    <row r="480" spans="1:5" ht="12.75">
      <c r="A480" s="35" t="s">
        <v>49</v>
      </c>
      <c r="E480" s="36" t="s">
        <v>50</v>
      </c>
    </row>
    <row r="481" spans="1:5" ht="12.75">
      <c r="A481" s="37" t="s">
        <v>51</v>
      </c>
      <c r="E481" s="38" t="s">
        <v>548</v>
      </c>
    </row>
    <row r="482" spans="1:5" ht="165.75">
      <c r="A482" t="s">
        <v>52</v>
      </c>
      <c r="E482" s="36" t="s">
        <v>549</v>
      </c>
    </row>
    <row r="483" spans="1:16" ht="25.5">
      <c r="A483" s="25" t="s">
        <v>45</v>
      </c>
      <c s="29" t="s">
        <v>484</v>
      </c>
      <c s="29" t="s">
        <v>551</v>
      </c>
      <c s="25" t="s">
        <v>50</v>
      </c>
      <c s="30" t="s">
        <v>552</v>
      </c>
      <c s="31" t="s">
        <v>547</v>
      </c>
      <c s="32">
        <v>10</v>
      </c>
      <c s="33">
        <v>0</v>
      </c>
      <c s="34">
        <f>ROUND(ROUND(H483,2)*ROUND(G483,3),2)</f>
      </c>
      <c r="O483">
        <f>(I483*21)/100</f>
      </c>
      <c t="s">
        <v>23</v>
      </c>
    </row>
    <row r="484" spans="1:5" ht="12.75">
      <c r="A484" s="35" t="s">
        <v>49</v>
      </c>
      <c r="E484" s="36" t="s">
        <v>50</v>
      </c>
    </row>
    <row r="485" spans="1:5" ht="12.75">
      <c r="A485" s="37" t="s">
        <v>51</v>
      </c>
      <c r="E485" s="38" t="s">
        <v>553</v>
      </c>
    </row>
    <row r="486" spans="1:5" ht="165.75">
      <c r="A486" t="s">
        <v>52</v>
      </c>
      <c r="E486" s="36" t="s">
        <v>549</v>
      </c>
    </row>
    <row r="487" spans="1:16" ht="25.5">
      <c r="A487" s="25" t="s">
        <v>45</v>
      </c>
      <c s="29" t="s">
        <v>488</v>
      </c>
      <c s="29" t="s">
        <v>555</v>
      </c>
      <c s="25" t="s">
        <v>50</v>
      </c>
      <c s="30" t="s">
        <v>556</v>
      </c>
      <c s="31" t="s">
        <v>547</v>
      </c>
      <c s="32">
        <v>4</v>
      </c>
      <c s="33">
        <v>0</v>
      </c>
      <c s="34">
        <f>ROUND(ROUND(H487,2)*ROUND(G487,3),2)</f>
      </c>
      <c r="O487">
        <f>(I487*21)/100</f>
      </c>
      <c t="s">
        <v>23</v>
      </c>
    </row>
    <row r="488" spans="1:5" ht="12.75">
      <c r="A488" s="35" t="s">
        <v>49</v>
      </c>
      <c r="E488" s="36" t="s">
        <v>50</v>
      </c>
    </row>
    <row r="489" spans="1:5" ht="12.75">
      <c r="A489" s="37" t="s">
        <v>51</v>
      </c>
      <c r="E489" s="38" t="s">
        <v>50</v>
      </c>
    </row>
    <row r="490" spans="1:5" ht="165.75">
      <c r="A490" t="s">
        <v>52</v>
      </c>
      <c r="E490" s="36" t="s">
        <v>549</v>
      </c>
    </row>
    <row r="491" spans="1:16" ht="38.25">
      <c r="A491" s="25" t="s">
        <v>45</v>
      </c>
      <c s="29" t="s">
        <v>492</v>
      </c>
      <c s="29" t="s">
        <v>558</v>
      </c>
      <c s="25" t="s">
        <v>50</v>
      </c>
      <c s="30" t="s">
        <v>559</v>
      </c>
      <c s="31" t="s">
        <v>547</v>
      </c>
      <c s="32">
        <v>1</v>
      </c>
      <c s="33">
        <v>0</v>
      </c>
      <c s="34">
        <f>ROUND(ROUND(H491,2)*ROUND(G491,3),2)</f>
      </c>
      <c r="O491">
        <f>(I491*21)/100</f>
      </c>
      <c t="s">
        <v>23</v>
      </c>
    </row>
    <row r="492" spans="1:5" ht="12.75">
      <c r="A492" s="35" t="s">
        <v>49</v>
      </c>
      <c r="E492" s="36" t="s">
        <v>50</v>
      </c>
    </row>
    <row r="493" spans="1:5" ht="12.75">
      <c r="A493" s="37" t="s">
        <v>51</v>
      </c>
      <c r="E493" s="38" t="s">
        <v>50</v>
      </c>
    </row>
    <row r="494" spans="1:5" ht="165.75">
      <c r="A494" t="s">
        <v>52</v>
      </c>
      <c r="E494" s="36" t="s">
        <v>549</v>
      </c>
    </row>
    <row r="495" spans="1:16" ht="25.5">
      <c r="A495" s="25" t="s">
        <v>45</v>
      </c>
      <c s="29" t="s">
        <v>496</v>
      </c>
      <c s="29" t="s">
        <v>561</v>
      </c>
      <c s="25" t="s">
        <v>50</v>
      </c>
      <c s="30" t="s">
        <v>562</v>
      </c>
      <c s="31" t="s">
        <v>547</v>
      </c>
      <c s="32">
        <v>1.5</v>
      </c>
      <c s="33">
        <v>0</v>
      </c>
      <c s="34">
        <f>ROUND(ROUND(H495,2)*ROUND(G495,3),2)</f>
      </c>
      <c r="O495">
        <f>(I495*21)/100</f>
      </c>
      <c t="s">
        <v>23</v>
      </c>
    </row>
    <row r="496" spans="1:5" ht="12.75">
      <c r="A496" s="35" t="s">
        <v>49</v>
      </c>
      <c r="E496" s="36" t="s">
        <v>50</v>
      </c>
    </row>
    <row r="497" spans="1:5" ht="12.75">
      <c r="A497" s="37" t="s">
        <v>51</v>
      </c>
      <c r="E497" s="38" t="s">
        <v>563</v>
      </c>
    </row>
    <row r="498" spans="1:5" ht="165.75">
      <c r="A498" t="s">
        <v>52</v>
      </c>
      <c r="E498" s="36" t="s">
        <v>549</v>
      </c>
    </row>
    <row r="499" spans="1:16" ht="25.5">
      <c r="A499" s="25" t="s">
        <v>45</v>
      </c>
      <c s="29" t="s">
        <v>500</v>
      </c>
      <c s="29" t="s">
        <v>565</v>
      </c>
      <c s="25" t="s">
        <v>50</v>
      </c>
      <c s="30" t="s">
        <v>566</v>
      </c>
      <c s="31" t="s">
        <v>547</v>
      </c>
      <c s="32">
        <v>0.2</v>
      </c>
      <c s="33">
        <v>0</v>
      </c>
      <c s="34">
        <f>ROUND(ROUND(H499,2)*ROUND(G499,3),2)</f>
      </c>
      <c r="O499">
        <f>(I499*21)/100</f>
      </c>
      <c t="s">
        <v>23</v>
      </c>
    </row>
    <row r="500" spans="1:5" ht="12.75">
      <c r="A500" s="35" t="s">
        <v>49</v>
      </c>
      <c r="E500" s="36" t="s">
        <v>50</v>
      </c>
    </row>
    <row r="501" spans="1:5" ht="12.75">
      <c r="A501" s="37" t="s">
        <v>51</v>
      </c>
      <c r="E501" s="38" t="s">
        <v>50</v>
      </c>
    </row>
    <row r="502" spans="1:5" ht="165.75">
      <c r="A502" t="s">
        <v>52</v>
      </c>
      <c r="E502" s="36" t="s">
        <v>549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0+O8+O33+O114+O119+O156+O169+O190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575</v>
      </c>
      <c s="42">
        <f>0+I8+I33+I114+I119+I156+I169+I190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575</v>
      </c>
      <c s="6"/>
      <c s="18" t="s">
        <v>576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577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578</v>
      </c>
      <c s="25" t="s">
        <v>50</v>
      </c>
      <c s="30" t="s">
        <v>579</v>
      </c>
      <c s="31" t="s">
        <v>59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580</v>
      </c>
    </row>
    <row r="11" spans="1:5" ht="12.75">
      <c r="A11" s="37" t="s">
        <v>51</v>
      </c>
      <c r="E11" s="38" t="s">
        <v>50</v>
      </c>
    </row>
    <row r="12" spans="1:5" ht="25.5">
      <c r="A12" t="s">
        <v>52</v>
      </c>
      <c r="E12" s="36" t="s">
        <v>581</v>
      </c>
    </row>
    <row r="13" spans="1:16" ht="12.75">
      <c r="A13" s="25" t="s">
        <v>45</v>
      </c>
      <c s="29" t="s">
        <v>23</v>
      </c>
      <c s="29" t="s">
        <v>582</v>
      </c>
      <c s="25" t="s">
        <v>50</v>
      </c>
      <c s="30" t="s">
        <v>583</v>
      </c>
      <c s="31" t="s">
        <v>59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49</v>
      </c>
      <c r="E14" s="36" t="s">
        <v>584</v>
      </c>
    </row>
    <row r="15" spans="1:5" ht="12.75">
      <c r="A15" s="37" t="s">
        <v>51</v>
      </c>
      <c r="E15" s="38" t="s">
        <v>50</v>
      </c>
    </row>
    <row r="16" spans="1:5" ht="12.75">
      <c r="A16" t="s">
        <v>52</v>
      </c>
      <c r="E16" s="36" t="s">
        <v>585</v>
      </c>
    </row>
    <row r="17" spans="1:16" ht="25.5">
      <c r="A17" s="25" t="s">
        <v>45</v>
      </c>
      <c s="29" t="s">
        <v>22</v>
      </c>
      <c s="29" t="s">
        <v>586</v>
      </c>
      <c s="25" t="s">
        <v>50</v>
      </c>
      <c s="30" t="s">
        <v>587</v>
      </c>
      <c s="31" t="s">
        <v>59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588</v>
      </c>
    </row>
    <row r="19" spans="1:5" ht="12.75">
      <c r="A19" s="37" t="s">
        <v>51</v>
      </c>
      <c r="E19" s="38" t="s">
        <v>50</v>
      </c>
    </row>
    <row r="20" spans="1:5" ht="12.75">
      <c r="A20" t="s">
        <v>52</v>
      </c>
      <c r="E20" s="36" t="s">
        <v>585</v>
      </c>
    </row>
    <row r="21" spans="1:16" ht="12.75">
      <c r="A21" s="25" t="s">
        <v>45</v>
      </c>
      <c s="29" t="s">
        <v>33</v>
      </c>
      <c s="29" t="s">
        <v>589</v>
      </c>
      <c s="25" t="s">
        <v>50</v>
      </c>
      <c s="30" t="s">
        <v>590</v>
      </c>
      <c s="31" t="s">
        <v>56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51">
      <c r="A22" s="35" t="s">
        <v>49</v>
      </c>
      <c r="E22" s="36" t="s">
        <v>591</v>
      </c>
    </row>
    <row r="23" spans="1:5" ht="12.75">
      <c r="A23" s="37" t="s">
        <v>51</v>
      </c>
      <c r="E23" s="38" t="s">
        <v>592</v>
      </c>
    </row>
    <row r="24" spans="1:5" ht="12.75">
      <c r="A24" t="s">
        <v>52</v>
      </c>
      <c r="E24" s="36" t="s">
        <v>593</v>
      </c>
    </row>
    <row r="25" spans="1:16" ht="12.75">
      <c r="A25" s="25" t="s">
        <v>45</v>
      </c>
      <c s="29" t="s">
        <v>35</v>
      </c>
      <c s="29" t="s">
        <v>594</v>
      </c>
      <c s="25" t="s">
        <v>50</v>
      </c>
      <c s="30" t="s">
        <v>595</v>
      </c>
      <c s="31" t="s">
        <v>59</v>
      </c>
      <c s="32">
        <v>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596</v>
      </c>
    </row>
    <row r="27" spans="1:5" ht="12.75">
      <c r="A27" s="37" t="s">
        <v>51</v>
      </c>
      <c r="E27" s="38" t="s">
        <v>597</v>
      </c>
    </row>
    <row r="28" spans="1:5" ht="12.75">
      <c r="A28" t="s">
        <v>52</v>
      </c>
      <c r="E28" s="36" t="s">
        <v>593</v>
      </c>
    </row>
    <row r="29" spans="1:16" ht="12.75">
      <c r="A29" s="25" t="s">
        <v>45</v>
      </c>
      <c s="29" t="s">
        <v>37</v>
      </c>
      <c s="29" t="s">
        <v>598</v>
      </c>
      <c s="25" t="s">
        <v>50</v>
      </c>
      <c s="30" t="s">
        <v>599</v>
      </c>
      <c s="31" t="s">
        <v>56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50</v>
      </c>
    </row>
    <row r="31" spans="1:5" ht="12.75">
      <c r="A31" s="37" t="s">
        <v>51</v>
      </c>
      <c r="E31" s="38" t="s">
        <v>50</v>
      </c>
    </row>
    <row r="32" spans="1:5" ht="12.75">
      <c r="A32" t="s">
        <v>52</v>
      </c>
      <c r="E32" s="36" t="s">
        <v>600</v>
      </c>
    </row>
    <row r="33" spans="1:18" ht="12.75" customHeight="1">
      <c r="A33" s="6" t="s">
        <v>43</v>
      </c>
      <c s="6"/>
      <c s="40" t="s">
        <v>29</v>
      </c>
      <c s="6"/>
      <c s="27" t="s">
        <v>601</v>
      </c>
      <c s="6"/>
      <c s="6"/>
      <c s="6"/>
      <c s="41">
        <f>0+Q33</f>
      </c>
      <c r="O33">
        <f>0+R33</f>
      </c>
      <c r="Q33">
        <f>0+I34+I38+I42+I46+I50+I54+I58+I62+I66+I70+I74+I78+I82+I86+I90+I94+I98+I102+I106+I110</f>
      </c>
      <c>
        <f>0+O34+O38+O42+O46+O50+O54+O58+O62+O66+O70+O74+O78+O82+O86+O90+O94+O98+O102+O106+O110</f>
      </c>
    </row>
    <row r="34" spans="1:16" ht="12.75">
      <c r="A34" s="25" t="s">
        <v>45</v>
      </c>
      <c s="29" t="s">
        <v>72</v>
      </c>
      <c s="29" t="s">
        <v>602</v>
      </c>
      <c s="25" t="s">
        <v>50</v>
      </c>
      <c s="30" t="s">
        <v>603</v>
      </c>
      <c s="31" t="s">
        <v>459</v>
      </c>
      <c s="32">
        <v>0.6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50</v>
      </c>
    </row>
    <row r="36" spans="1:5" ht="12.75">
      <c r="A36" s="37" t="s">
        <v>51</v>
      </c>
      <c r="E36" s="38" t="s">
        <v>604</v>
      </c>
    </row>
    <row r="37" spans="1:5" ht="63.75">
      <c r="A37" t="s">
        <v>52</v>
      </c>
      <c r="E37" s="36" t="s">
        <v>605</v>
      </c>
    </row>
    <row r="38" spans="1:16" ht="12.75">
      <c r="A38" s="25" t="s">
        <v>45</v>
      </c>
      <c s="29" t="s">
        <v>75</v>
      </c>
      <c s="29" t="s">
        <v>606</v>
      </c>
      <c s="25" t="s">
        <v>50</v>
      </c>
      <c s="30" t="s">
        <v>607</v>
      </c>
      <c s="31" t="s">
        <v>608</v>
      </c>
      <c s="32">
        <v>15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50</v>
      </c>
    </row>
    <row r="40" spans="1:5" ht="63.75">
      <c r="A40" s="37" t="s">
        <v>51</v>
      </c>
      <c r="E40" s="38" t="s">
        <v>609</v>
      </c>
    </row>
    <row r="41" spans="1:5" ht="25.5">
      <c r="A41" t="s">
        <v>52</v>
      </c>
      <c r="E41" s="36" t="s">
        <v>610</v>
      </c>
    </row>
    <row r="42" spans="1:16" ht="12.75">
      <c r="A42" s="25" t="s">
        <v>45</v>
      </c>
      <c s="29" t="s">
        <v>40</v>
      </c>
      <c s="29" t="s">
        <v>611</v>
      </c>
      <c s="25" t="s">
        <v>50</v>
      </c>
      <c s="30" t="s">
        <v>612</v>
      </c>
      <c s="31" t="s">
        <v>459</v>
      </c>
      <c s="32">
        <v>1.2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50</v>
      </c>
    </row>
    <row r="44" spans="1:5" ht="12.75">
      <c r="A44" s="37" t="s">
        <v>51</v>
      </c>
      <c r="E44" s="38" t="s">
        <v>613</v>
      </c>
    </row>
    <row r="45" spans="1:5" ht="63.75">
      <c r="A45" t="s">
        <v>52</v>
      </c>
      <c r="E45" s="36" t="s">
        <v>605</v>
      </c>
    </row>
    <row r="46" spans="1:16" ht="12.75">
      <c r="A46" s="25" t="s">
        <v>45</v>
      </c>
      <c s="29" t="s">
        <v>42</v>
      </c>
      <c s="29" t="s">
        <v>614</v>
      </c>
      <c s="25" t="s">
        <v>50</v>
      </c>
      <c s="30" t="s">
        <v>615</v>
      </c>
      <c s="31" t="s">
        <v>608</v>
      </c>
      <c s="32">
        <v>30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50</v>
      </c>
    </row>
    <row r="48" spans="1:5" ht="51">
      <c r="A48" s="37" t="s">
        <v>51</v>
      </c>
      <c r="E48" s="38" t="s">
        <v>616</v>
      </c>
    </row>
    <row r="49" spans="1:5" ht="25.5">
      <c r="A49" t="s">
        <v>52</v>
      </c>
      <c r="E49" s="36" t="s">
        <v>610</v>
      </c>
    </row>
    <row r="50" spans="1:16" ht="25.5">
      <c r="A50" s="25" t="s">
        <v>45</v>
      </c>
      <c s="29" t="s">
        <v>85</v>
      </c>
      <c s="29" t="s">
        <v>617</v>
      </c>
      <c s="25" t="s">
        <v>50</v>
      </c>
      <c s="30" t="s">
        <v>618</v>
      </c>
      <c s="31" t="s">
        <v>70</v>
      </c>
      <c s="32">
        <v>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50</v>
      </c>
    </row>
    <row r="52" spans="1:5" ht="12.75">
      <c r="A52" s="37" t="s">
        <v>51</v>
      </c>
      <c r="E52" s="38" t="s">
        <v>619</v>
      </c>
    </row>
    <row r="53" spans="1:5" ht="63.75">
      <c r="A53" t="s">
        <v>52</v>
      </c>
      <c r="E53" s="36" t="s">
        <v>605</v>
      </c>
    </row>
    <row r="54" spans="1:16" ht="25.5">
      <c r="A54" s="25" t="s">
        <v>45</v>
      </c>
      <c s="29" t="s">
        <v>88</v>
      </c>
      <c s="29" t="s">
        <v>620</v>
      </c>
      <c s="25" t="s">
        <v>50</v>
      </c>
      <c s="30" t="s">
        <v>621</v>
      </c>
      <c s="31" t="s">
        <v>608</v>
      </c>
      <c s="32">
        <v>9.2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50</v>
      </c>
    </row>
    <row r="56" spans="1:5" ht="63.75">
      <c r="A56" s="37" t="s">
        <v>51</v>
      </c>
      <c r="E56" s="38" t="s">
        <v>622</v>
      </c>
    </row>
    <row r="57" spans="1:5" ht="25.5">
      <c r="A57" t="s">
        <v>52</v>
      </c>
      <c r="E57" s="36" t="s">
        <v>610</v>
      </c>
    </row>
    <row r="58" spans="1:16" ht="12.75">
      <c r="A58" s="25" t="s">
        <v>45</v>
      </c>
      <c s="29" t="s">
        <v>92</v>
      </c>
      <c s="29" t="s">
        <v>623</v>
      </c>
      <c s="25" t="s">
        <v>50</v>
      </c>
      <c s="30" t="s">
        <v>624</v>
      </c>
      <c s="31" t="s">
        <v>70</v>
      </c>
      <c s="32">
        <v>12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50</v>
      </c>
    </row>
    <row r="60" spans="1:5" ht="38.25">
      <c r="A60" s="37" t="s">
        <v>51</v>
      </c>
      <c r="E60" s="38" t="s">
        <v>625</v>
      </c>
    </row>
    <row r="61" spans="1:5" ht="63.75">
      <c r="A61" t="s">
        <v>52</v>
      </c>
      <c r="E61" s="36" t="s">
        <v>605</v>
      </c>
    </row>
    <row r="62" spans="1:16" ht="12.75">
      <c r="A62" s="25" t="s">
        <v>45</v>
      </c>
      <c s="29" t="s">
        <v>95</v>
      </c>
      <c s="29" t="s">
        <v>626</v>
      </c>
      <c s="25" t="s">
        <v>50</v>
      </c>
      <c s="30" t="s">
        <v>627</v>
      </c>
      <c s="31" t="s">
        <v>608</v>
      </c>
      <c s="32">
        <v>34.5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50</v>
      </c>
    </row>
    <row r="64" spans="1:5" ht="89.25">
      <c r="A64" s="37" t="s">
        <v>51</v>
      </c>
      <c r="E64" s="38" t="s">
        <v>628</v>
      </c>
    </row>
    <row r="65" spans="1:5" ht="25.5">
      <c r="A65" t="s">
        <v>52</v>
      </c>
      <c r="E65" s="36" t="s">
        <v>610</v>
      </c>
    </row>
    <row r="66" spans="1:16" ht="12.75">
      <c r="A66" s="25" t="s">
        <v>45</v>
      </c>
      <c s="29" t="s">
        <v>99</v>
      </c>
      <c s="29" t="s">
        <v>629</v>
      </c>
      <c s="25" t="s">
        <v>50</v>
      </c>
      <c s="30" t="s">
        <v>630</v>
      </c>
      <c s="31" t="s">
        <v>459</v>
      </c>
      <c s="32">
        <v>0.45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50</v>
      </c>
    </row>
    <row r="68" spans="1:5" ht="12.75">
      <c r="A68" s="37" t="s">
        <v>51</v>
      </c>
      <c r="E68" s="38" t="s">
        <v>631</v>
      </c>
    </row>
    <row r="69" spans="1:5" ht="63.75">
      <c r="A69" t="s">
        <v>52</v>
      </c>
      <c r="E69" s="36" t="s">
        <v>605</v>
      </c>
    </row>
    <row r="70" spans="1:16" ht="12.75">
      <c r="A70" s="25" t="s">
        <v>45</v>
      </c>
      <c s="29" t="s">
        <v>103</v>
      </c>
      <c s="29" t="s">
        <v>632</v>
      </c>
      <c s="25" t="s">
        <v>50</v>
      </c>
      <c s="30" t="s">
        <v>633</v>
      </c>
      <c s="31" t="s">
        <v>608</v>
      </c>
      <c s="32">
        <v>10.8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50</v>
      </c>
    </row>
    <row r="72" spans="1:5" ht="51">
      <c r="A72" s="37" t="s">
        <v>51</v>
      </c>
      <c r="E72" s="38" t="s">
        <v>634</v>
      </c>
    </row>
    <row r="73" spans="1:5" ht="25.5">
      <c r="A73" t="s">
        <v>52</v>
      </c>
      <c r="E73" s="36" t="s">
        <v>610</v>
      </c>
    </row>
    <row r="74" spans="1:16" ht="12.75">
      <c r="A74" s="25" t="s">
        <v>45</v>
      </c>
      <c s="29" t="s">
        <v>106</v>
      </c>
      <c s="29" t="s">
        <v>635</v>
      </c>
      <c s="25" t="s">
        <v>50</v>
      </c>
      <c s="30" t="s">
        <v>636</v>
      </c>
      <c s="31" t="s">
        <v>459</v>
      </c>
      <c s="32">
        <v>1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50</v>
      </c>
    </row>
    <row r="76" spans="1:5" ht="12.75">
      <c r="A76" s="37" t="s">
        <v>51</v>
      </c>
      <c r="E76" s="38" t="s">
        <v>637</v>
      </c>
    </row>
    <row r="77" spans="1:5" ht="38.25">
      <c r="A77" t="s">
        <v>52</v>
      </c>
      <c r="E77" s="36" t="s">
        <v>638</v>
      </c>
    </row>
    <row r="78" spans="1:16" ht="12.75">
      <c r="A78" s="25" t="s">
        <v>45</v>
      </c>
      <c s="29" t="s">
        <v>109</v>
      </c>
      <c s="29" t="s">
        <v>639</v>
      </c>
      <c s="25" t="s">
        <v>50</v>
      </c>
      <c s="30" t="s">
        <v>640</v>
      </c>
      <c s="31" t="s">
        <v>459</v>
      </c>
      <c s="32">
        <v>3.383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50</v>
      </c>
    </row>
    <row r="80" spans="1:5" ht="38.25">
      <c r="A80" s="37" t="s">
        <v>51</v>
      </c>
      <c r="E80" s="38" t="s">
        <v>641</v>
      </c>
    </row>
    <row r="81" spans="1:5" ht="369.75">
      <c r="A81" t="s">
        <v>52</v>
      </c>
      <c r="E81" s="36" t="s">
        <v>642</v>
      </c>
    </row>
    <row r="82" spans="1:16" ht="12.75">
      <c r="A82" s="25" t="s">
        <v>45</v>
      </c>
      <c s="29" t="s">
        <v>112</v>
      </c>
      <c s="29" t="s">
        <v>643</v>
      </c>
      <c s="25" t="s">
        <v>50</v>
      </c>
      <c s="30" t="s">
        <v>644</v>
      </c>
      <c s="31" t="s">
        <v>645</v>
      </c>
      <c s="32">
        <v>33.83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50</v>
      </c>
    </row>
    <row r="84" spans="1:5" ht="51">
      <c r="A84" s="37" t="s">
        <v>51</v>
      </c>
      <c r="E84" s="38" t="s">
        <v>646</v>
      </c>
    </row>
    <row r="85" spans="1:5" ht="25.5">
      <c r="A85" t="s">
        <v>52</v>
      </c>
      <c r="E85" s="36" t="s">
        <v>647</v>
      </c>
    </row>
    <row r="86" spans="1:16" ht="12.75">
      <c r="A86" s="25" t="s">
        <v>45</v>
      </c>
      <c s="29" t="s">
        <v>115</v>
      </c>
      <c s="29" t="s">
        <v>648</v>
      </c>
      <c s="25" t="s">
        <v>50</v>
      </c>
      <c s="30" t="s">
        <v>649</v>
      </c>
      <c s="31" t="s">
        <v>459</v>
      </c>
      <c s="32">
        <v>3.383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50</v>
      </c>
    </row>
    <row r="88" spans="1:5" ht="38.25">
      <c r="A88" s="37" t="s">
        <v>51</v>
      </c>
      <c r="E88" s="38" t="s">
        <v>641</v>
      </c>
    </row>
    <row r="89" spans="1:5" ht="369.75">
      <c r="A89" t="s">
        <v>52</v>
      </c>
      <c r="E89" s="36" t="s">
        <v>650</v>
      </c>
    </row>
    <row r="90" spans="1:16" ht="12.75">
      <c r="A90" s="25" t="s">
        <v>45</v>
      </c>
      <c s="29" t="s">
        <v>118</v>
      </c>
      <c s="29" t="s">
        <v>651</v>
      </c>
      <c s="25" t="s">
        <v>50</v>
      </c>
      <c s="30" t="s">
        <v>652</v>
      </c>
      <c s="31" t="s">
        <v>645</v>
      </c>
      <c s="32">
        <v>33.83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50</v>
      </c>
    </row>
    <row r="92" spans="1:5" ht="51">
      <c r="A92" s="37" t="s">
        <v>51</v>
      </c>
      <c r="E92" s="38" t="s">
        <v>646</v>
      </c>
    </row>
    <row r="93" spans="1:5" ht="25.5">
      <c r="A93" t="s">
        <v>52</v>
      </c>
      <c r="E93" s="36" t="s">
        <v>647</v>
      </c>
    </row>
    <row r="94" spans="1:16" ht="12.75">
      <c r="A94" s="25" t="s">
        <v>45</v>
      </c>
      <c s="29" t="s">
        <v>121</v>
      </c>
      <c s="29" t="s">
        <v>653</v>
      </c>
      <c s="25" t="s">
        <v>50</v>
      </c>
      <c s="30" t="s">
        <v>654</v>
      </c>
      <c s="31" t="s">
        <v>459</v>
      </c>
      <c s="32">
        <v>6.765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50</v>
      </c>
    </row>
    <row r="96" spans="1:5" ht="38.25">
      <c r="A96" s="37" t="s">
        <v>51</v>
      </c>
      <c r="E96" s="38" t="s">
        <v>655</v>
      </c>
    </row>
    <row r="97" spans="1:5" ht="191.25">
      <c r="A97" t="s">
        <v>52</v>
      </c>
      <c r="E97" s="36" t="s">
        <v>656</v>
      </c>
    </row>
    <row r="98" spans="1:16" ht="12.75">
      <c r="A98" s="25" t="s">
        <v>45</v>
      </c>
      <c s="29" t="s">
        <v>125</v>
      </c>
      <c s="29" t="s">
        <v>657</v>
      </c>
      <c s="25" t="s">
        <v>50</v>
      </c>
      <c s="30" t="s">
        <v>658</v>
      </c>
      <c s="31" t="s">
        <v>63</v>
      </c>
      <c s="32">
        <v>10.5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50</v>
      </c>
    </row>
    <row r="100" spans="1:5" ht="38.25">
      <c r="A100" s="37" t="s">
        <v>51</v>
      </c>
      <c r="E100" s="38" t="s">
        <v>659</v>
      </c>
    </row>
    <row r="101" spans="1:5" ht="25.5">
      <c r="A101" t="s">
        <v>52</v>
      </c>
      <c r="E101" s="36" t="s">
        <v>475</v>
      </c>
    </row>
    <row r="102" spans="1:16" ht="12.75">
      <c r="A102" s="25" t="s">
        <v>45</v>
      </c>
      <c s="29" t="s">
        <v>128</v>
      </c>
      <c s="29" t="s">
        <v>473</v>
      </c>
      <c s="25" t="s">
        <v>50</v>
      </c>
      <c s="30" t="s">
        <v>474</v>
      </c>
      <c s="31" t="s">
        <v>63</v>
      </c>
      <c s="32">
        <v>10.5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50</v>
      </c>
    </row>
    <row r="104" spans="1:5" ht="38.25">
      <c r="A104" s="37" t="s">
        <v>51</v>
      </c>
      <c r="E104" s="38" t="s">
        <v>659</v>
      </c>
    </row>
    <row r="105" spans="1:5" ht="25.5">
      <c r="A105" t="s">
        <v>52</v>
      </c>
      <c r="E105" s="36" t="s">
        <v>475</v>
      </c>
    </row>
    <row r="106" spans="1:16" ht="12.75">
      <c r="A106" s="25" t="s">
        <v>45</v>
      </c>
      <c s="29" t="s">
        <v>132</v>
      </c>
      <c s="29" t="s">
        <v>660</v>
      </c>
      <c s="25" t="s">
        <v>50</v>
      </c>
      <c s="30" t="s">
        <v>661</v>
      </c>
      <c s="31" t="s">
        <v>63</v>
      </c>
      <c s="32">
        <v>10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50</v>
      </c>
    </row>
    <row r="108" spans="1:5" ht="12.75">
      <c r="A108" s="37" t="s">
        <v>51</v>
      </c>
      <c r="E108" s="38" t="s">
        <v>662</v>
      </c>
    </row>
    <row r="109" spans="1:5" ht="38.25">
      <c r="A109" t="s">
        <v>52</v>
      </c>
      <c r="E109" s="36" t="s">
        <v>663</v>
      </c>
    </row>
    <row r="110" spans="1:16" ht="12.75">
      <c r="A110" s="25" t="s">
        <v>45</v>
      </c>
      <c s="29" t="s">
        <v>136</v>
      </c>
      <c s="29" t="s">
        <v>477</v>
      </c>
      <c s="25" t="s">
        <v>50</v>
      </c>
      <c s="30" t="s">
        <v>478</v>
      </c>
      <c s="31" t="s">
        <v>63</v>
      </c>
      <c s="32">
        <v>10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49</v>
      </c>
      <c r="E111" s="36" t="s">
        <v>50</v>
      </c>
    </row>
    <row r="112" spans="1:5" ht="12.75">
      <c r="A112" s="37" t="s">
        <v>51</v>
      </c>
      <c r="E112" s="38" t="s">
        <v>664</v>
      </c>
    </row>
    <row r="113" spans="1:5" ht="25.5">
      <c r="A113" t="s">
        <v>52</v>
      </c>
      <c r="E113" s="36" t="s">
        <v>479</v>
      </c>
    </row>
    <row r="114" spans="1:18" ht="12.75" customHeight="1">
      <c r="A114" s="6" t="s">
        <v>43</v>
      </c>
      <c s="6"/>
      <c s="40" t="s">
        <v>33</v>
      </c>
      <c s="6"/>
      <c s="27" t="s">
        <v>665</v>
      </c>
      <c s="6"/>
      <c s="6"/>
      <c s="6"/>
      <c s="41">
        <f>0+Q114</f>
      </c>
      <c r="O114">
        <f>0+R114</f>
      </c>
      <c r="Q114">
        <f>0+I115</f>
      </c>
      <c>
        <f>0+O115</f>
      </c>
    </row>
    <row r="115" spans="1:16" ht="12.75">
      <c r="A115" s="25" t="s">
        <v>45</v>
      </c>
      <c s="29" t="s">
        <v>141</v>
      </c>
      <c s="29" t="s">
        <v>666</v>
      </c>
      <c s="25" t="s">
        <v>50</v>
      </c>
      <c s="30" t="s">
        <v>667</v>
      </c>
      <c s="31" t="s">
        <v>459</v>
      </c>
      <c s="32">
        <v>0.3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49</v>
      </c>
      <c r="E116" s="36" t="s">
        <v>50</v>
      </c>
    </row>
    <row r="117" spans="1:5" ht="12.75">
      <c r="A117" s="37" t="s">
        <v>51</v>
      </c>
      <c r="E117" s="38" t="s">
        <v>668</v>
      </c>
    </row>
    <row r="118" spans="1:5" ht="369.75">
      <c r="A118" t="s">
        <v>52</v>
      </c>
      <c r="E118" s="36" t="s">
        <v>669</v>
      </c>
    </row>
    <row r="119" spans="1:18" ht="12.75" customHeight="1">
      <c r="A119" s="6" t="s">
        <v>43</v>
      </c>
      <c s="6"/>
      <c s="40" t="s">
        <v>35</v>
      </c>
      <c s="6"/>
      <c s="27" t="s">
        <v>670</v>
      </c>
      <c s="6"/>
      <c s="6"/>
      <c s="6"/>
      <c s="41">
        <f>0+Q119</f>
      </c>
      <c r="O119">
        <f>0+R119</f>
      </c>
      <c r="Q119">
        <f>0+I120+I124+I128+I132+I136+I140+I144+I148+I152</f>
      </c>
      <c>
        <f>0+O120+O124+O128+O132+O136+O140+O144+O148+O152</f>
      </c>
    </row>
    <row r="120" spans="1:16" ht="12.75">
      <c r="A120" s="25" t="s">
        <v>45</v>
      </c>
      <c s="29" t="s">
        <v>145</v>
      </c>
      <c s="29" t="s">
        <v>671</v>
      </c>
      <c s="25" t="s">
        <v>50</v>
      </c>
      <c s="30" t="s">
        <v>672</v>
      </c>
      <c s="31" t="s">
        <v>459</v>
      </c>
      <c s="32">
        <v>6.15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49</v>
      </c>
      <c r="E121" s="36" t="s">
        <v>50</v>
      </c>
    </row>
    <row r="122" spans="1:5" ht="51">
      <c r="A122" s="37" t="s">
        <v>51</v>
      </c>
      <c r="E122" s="38" t="s">
        <v>673</v>
      </c>
    </row>
    <row r="123" spans="1:5" ht="51">
      <c r="A123" t="s">
        <v>52</v>
      </c>
      <c r="E123" s="36" t="s">
        <v>674</v>
      </c>
    </row>
    <row r="124" spans="1:16" ht="12.75">
      <c r="A124" s="25" t="s">
        <v>45</v>
      </c>
      <c s="29" t="s">
        <v>148</v>
      </c>
      <c s="29" t="s">
        <v>675</v>
      </c>
      <c s="25" t="s">
        <v>50</v>
      </c>
      <c s="30" t="s">
        <v>676</v>
      </c>
      <c s="31" t="s">
        <v>63</v>
      </c>
      <c s="32">
        <v>3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49</v>
      </c>
      <c r="E125" s="36" t="s">
        <v>50</v>
      </c>
    </row>
    <row r="126" spans="1:5" ht="12.75">
      <c r="A126" s="37" t="s">
        <v>51</v>
      </c>
      <c r="E126" s="38" t="s">
        <v>677</v>
      </c>
    </row>
    <row r="127" spans="1:5" ht="51">
      <c r="A127" t="s">
        <v>52</v>
      </c>
      <c r="E127" s="36" t="s">
        <v>678</v>
      </c>
    </row>
    <row r="128" spans="1:16" ht="12.75">
      <c r="A128" s="25" t="s">
        <v>45</v>
      </c>
      <c s="29" t="s">
        <v>151</v>
      </c>
      <c s="29" t="s">
        <v>679</v>
      </c>
      <c s="25" t="s">
        <v>50</v>
      </c>
      <c s="30" t="s">
        <v>680</v>
      </c>
      <c s="31" t="s">
        <v>63</v>
      </c>
      <c s="32">
        <v>6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50</v>
      </c>
    </row>
    <row r="130" spans="1:5" ht="12.75">
      <c r="A130" s="37" t="s">
        <v>51</v>
      </c>
      <c r="E130" s="38" t="s">
        <v>681</v>
      </c>
    </row>
    <row r="131" spans="1:5" ht="51">
      <c r="A131" t="s">
        <v>52</v>
      </c>
      <c r="E131" s="36" t="s">
        <v>678</v>
      </c>
    </row>
    <row r="132" spans="1:16" ht="12.75">
      <c r="A132" s="25" t="s">
        <v>45</v>
      </c>
      <c s="29" t="s">
        <v>156</v>
      </c>
      <c s="29" t="s">
        <v>682</v>
      </c>
      <c s="25" t="s">
        <v>50</v>
      </c>
      <c s="30" t="s">
        <v>683</v>
      </c>
      <c s="31" t="s">
        <v>459</v>
      </c>
      <c s="32">
        <v>0.12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50</v>
      </c>
    </row>
    <row r="134" spans="1:5" ht="12.75">
      <c r="A134" s="37" t="s">
        <v>51</v>
      </c>
      <c r="E134" s="38" t="s">
        <v>684</v>
      </c>
    </row>
    <row r="135" spans="1:5" ht="140.25">
      <c r="A135" t="s">
        <v>52</v>
      </c>
      <c r="E135" s="36" t="s">
        <v>685</v>
      </c>
    </row>
    <row r="136" spans="1:16" ht="12.75">
      <c r="A136" s="25" t="s">
        <v>45</v>
      </c>
      <c s="29" t="s">
        <v>159</v>
      </c>
      <c s="29" t="s">
        <v>686</v>
      </c>
      <c s="25" t="s">
        <v>50</v>
      </c>
      <c s="30" t="s">
        <v>687</v>
      </c>
      <c s="31" t="s">
        <v>459</v>
      </c>
      <c s="32">
        <v>0.18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50</v>
      </c>
    </row>
    <row r="138" spans="1:5" ht="12.75">
      <c r="A138" s="37" t="s">
        <v>51</v>
      </c>
      <c r="E138" s="38" t="s">
        <v>688</v>
      </c>
    </row>
    <row r="139" spans="1:5" ht="140.25">
      <c r="A139" t="s">
        <v>52</v>
      </c>
      <c r="E139" s="36" t="s">
        <v>685</v>
      </c>
    </row>
    <row r="140" spans="1:16" ht="12.75">
      <c r="A140" s="25" t="s">
        <v>45</v>
      </c>
      <c s="29" t="s">
        <v>162</v>
      </c>
      <c s="29" t="s">
        <v>689</v>
      </c>
      <c s="25" t="s">
        <v>50</v>
      </c>
      <c s="30" t="s">
        <v>690</v>
      </c>
      <c s="31" t="s">
        <v>459</v>
      </c>
      <c s="32">
        <v>0.15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50</v>
      </c>
    </row>
    <row r="142" spans="1:5" ht="12.75">
      <c r="A142" s="37" t="s">
        <v>51</v>
      </c>
      <c r="E142" s="38" t="s">
        <v>691</v>
      </c>
    </row>
    <row r="143" spans="1:5" ht="140.25">
      <c r="A143" t="s">
        <v>52</v>
      </c>
      <c r="E143" s="36" t="s">
        <v>685</v>
      </c>
    </row>
    <row r="144" spans="1:16" ht="12.75">
      <c r="A144" s="25" t="s">
        <v>45</v>
      </c>
      <c s="29" t="s">
        <v>166</v>
      </c>
      <c s="29" t="s">
        <v>692</v>
      </c>
      <c s="25" t="s">
        <v>50</v>
      </c>
      <c s="30" t="s">
        <v>693</v>
      </c>
      <c s="31" t="s">
        <v>63</v>
      </c>
      <c s="32">
        <v>3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49</v>
      </c>
      <c r="E145" s="36" t="s">
        <v>694</v>
      </c>
    </row>
    <row r="146" spans="1:5" ht="12.75">
      <c r="A146" s="37" t="s">
        <v>51</v>
      </c>
      <c r="E146" s="38" t="s">
        <v>695</v>
      </c>
    </row>
    <row r="147" spans="1:5" ht="153">
      <c r="A147" t="s">
        <v>52</v>
      </c>
      <c r="E147" s="36" t="s">
        <v>696</v>
      </c>
    </row>
    <row r="148" spans="1:16" ht="12.75">
      <c r="A148" s="25" t="s">
        <v>45</v>
      </c>
      <c s="29" t="s">
        <v>170</v>
      </c>
      <c s="29" t="s">
        <v>697</v>
      </c>
      <c s="25" t="s">
        <v>50</v>
      </c>
      <c s="30" t="s">
        <v>698</v>
      </c>
      <c s="31" t="s">
        <v>63</v>
      </c>
      <c s="32">
        <v>15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49</v>
      </c>
      <c r="E149" s="36" t="s">
        <v>50</v>
      </c>
    </row>
    <row r="150" spans="1:5" ht="12.75">
      <c r="A150" s="37" t="s">
        <v>51</v>
      </c>
      <c r="E150" s="38" t="s">
        <v>699</v>
      </c>
    </row>
    <row r="151" spans="1:5" ht="153">
      <c r="A151" t="s">
        <v>52</v>
      </c>
      <c r="E151" s="36" t="s">
        <v>700</v>
      </c>
    </row>
    <row r="152" spans="1:16" ht="12.75">
      <c r="A152" s="25" t="s">
        <v>45</v>
      </c>
      <c s="29" t="s">
        <v>173</v>
      </c>
      <c s="29" t="s">
        <v>701</v>
      </c>
      <c s="25" t="s">
        <v>50</v>
      </c>
      <c s="30" t="s">
        <v>702</v>
      </c>
      <c s="31" t="s">
        <v>70</v>
      </c>
      <c s="32">
        <v>13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49</v>
      </c>
      <c r="E153" s="36" t="s">
        <v>50</v>
      </c>
    </row>
    <row r="154" spans="1:5" ht="12.75">
      <c r="A154" s="37" t="s">
        <v>51</v>
      </c>
      <c r="E154" s="38" t="s">
        <v>703</v>
      </c>
    </row>
    <row r="155" spans="1:5" ht="38.25">
      <c r="A155" t="s">
        <v>52</v>
      </c>
      <c r="E155" s="36" t="s">
        <v>704</v>
      </c>
    </row>
    <row r="156" spans="1:18" ht="12.75" customHeight="1">
      <c r="A156" s="6" t="s">
        <v>43</v>
      </c>
      <c s="6"/>
      <c s="40" t="s">
        <v>75</v>
      </c>
      <c s="6"/>
      <c s="27" t="s">
        <v>705</v>
      </c>
      <c s="6"/>
      <c s="6"/>
      <c s="6"/>
      <c s="41">
        <f>0+Q156</f>
      </c>
      <c r="O156">
        <f>0+R156</f>
      </c>
      <c r="Q156">
        <f>0+I157+I161+I165</f>
      </c>
      <c>
        <f>0+O157+O161+O165</f>
      </c>
    </row>
    <row r="157" spans="1:16" ht="12.75">
      <c r="A157" s="25" t="s">
        <v>45</v>
      </c>
      <c s="29" t="s">
        <v>177</v>
      </c>
      <c s="29" t="s">
        <v>706</v>
      </c>
      <c s="25" t="s">
        <v>50</v>
      </c>
      <c s="30" t="s">
        <v>707</v>
      </c>
      <c s="31" t="s">
        <v>59</v>
      </c>
      <c s="32">
        <v>0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25.5">
      <c r="A158" s="35" t="s">
        <v>49</v>
      </c>
      <c r="E158" s="36" t="s">
        <v>708</v>
      </c>
    </row>
    <row r="159" spans="1:5" ht="12.75">
      <c r="A159" s="37" t="s">
        <v>51</v>
      </c>
      <c r="E159" s="38" t="s">
        <v>50</v>
      </c>
    </row>
    <row r="160" spans="1:5" ht="12.75">
      <c r="A160" t="s">
        <v>52</v>
      </c>
      <c r="E160" s="36" t="s">
        <v>709</v>
      </c>
    </row>
    <row r="161" spans="1:16" ht="12.75">
      <c r="A161" s="25" t="s">
        <v>45</v>
      </c>
      <c s="29" t="s">
        <v>180</v>
      </c>
      <c s="29" t="s">
        <v>710</v>
      </c>
      <c s="25" t="s">
        <v>50</v>
      </c>
      <c s="30" t="s">
        <v>711</v>
      </c>
      <c s="31" t="s">
        <v>59</v>
      </c>
      <c s="32">
        <v>1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25.5">
      <c r="A162" s="35" t="s">
        <v>49</v>
      </c>
      <c r="E162" s="36" t="s">
        <v>708</v>
      </c>
    </row>
    <row r="163" spans="1:5" ht="12.75">
      <c r="A163" s="37" t="s">
        <v>51</v>
      </c>
      <c r="E163" s="38" t="s">
        <v>712</v>
      </c>
    </row>
    <row r="164" spans="1:5" ht="38.25">
      <c r="A164" t="s">
        <v>52</v>
      </c>
      <c r="E164" s="36" t="s">
        <v>713</v>
      </c>
    </row>
    <row r="165" spans="1:16" ht="12.75">
      <c r="A165" s="25" t="s">
        <v>45</v>
      </c>
      <c s="29" t="s">
        <v>184</v>
      </c>
      <c s="29" t="s">
        <v>714</v>
      </c>
      <c s="25" t="s">
        <v>50</v>
      </c>
      <c s="30" t="s">
        <v>715</v>
      </c>
      <c s="31" t="s">
        <v>59</v>
      </c>
      <c s="32">
        <v>1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25.5">
      <c r="A166" s="35" t="s">
        <v>49</v>
      </c>
      <c r="E166" s="36" t="s">
        <v>708</v>
      </c>
    </row>
    <row r="167" spans="1:5" ht="12.75">
      <c r="A167" s="37" t="s">
        <v>51</v>
      </c>
      <c r="E167" s="38" t="s">
        <v>712</v>
      </c>
    </row>
    <row r="168" spans="1:5" ht="25.5">
      <c r="A168" t="s">
        <v>52</v>
      </c>
      <c r="E168" s="36" t="s">
        <v>716</v>
      </c>
    </row>
    <row r="169" spans="1:18" ht="12.75" customHeight="1">
      <c r="A169" s="6" t="s">
        <v>43</v>
      </c>
      <c s="6"/>
      <c s="40" t="s">
        <v>40</v>
      </c>
      <c s="6"/>
      <c s="27" t="s">
        <v>717</v>
      </c>
      <c s="6"/>
      <c s="6"/>
      <c s="6"/>
      <c s="41">
        <f>0+Q169</f>
      </c>
      <c r="O169">
        <f>0+R169</f>
      </c>
      <c r="Q169">
        <f>0+I170+I174+I178+I182+I186</f>
      </c>
      <c>
        <f>0+O170+O174+O178+O182+O186</f>
      </c>
    </row>
    <row r="170" spans="1:16" ht="12.75">
      <c r="A170" s="25" t="s">
        <v>45</v>
      </c>
      <c s="29" t="s">
        <v>188</v>
      </c>
      <c s="29" t="s">
        <v>718</v>
      </c>
      <c s="25" t="s">
        <v>50</v>
      </c>
      <c s="30" t="s">
        <v>719</v>
      </c>
      <c s="31" t="s">
        <v>70</v>
      </c>
      <c s="32">
        <v>7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49</v>
      </c>
      <c r="E171" s="36" t="s">
        <v>50</v>
      </c>
    </row>
    <row r="172" spans="1:5" ht="12.75">
      <c r="A172" s="37" t="s">
        <v>51</v>
      </c>
      <c r="E172" s="38" t="s">
        <v>720</v>
      </c>
    </row>
    <row r="173" spans="1:5" ht="51">
      <c r="A173" t="s">
        <v>52</v>
      </c>
      <c r="E173" s="36" t="s">
        <v>721</v>
      </c>
    </row>
    <row r="174" spans="1:16" ht="12.75">
      <c r="A174" s="25" t="s">
        <v>45</v>
      </c>
      <c s="29" t="s">
        <v>192</v>
      </c>
      <c s="29" t="s">
        <v>722</v>
      </c>
      <c s="25" t="s">
        <v>50</v>
      </c>
      <c s="30" t="s">
        <v>723</v>
      </c>
      <c s="31" t="s">
        <v>70</v>
      </c>
      <c s="32">
        <v>4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49</v>
      </c>
      <c r="E175" s="36" t="s">
        <v>724</v>
      </c>
    </row>
    <row r="176" spans="1:5" ht="12.75">
      <c r="A176" s="37" t="s">
        <v>51</v>
      </c>
      <c r="E176" s="38" t="s">
        <v>725</v>
      </c>
    </row>
    <row r="177" spans="1:5" ht="51">
      <c r="A177" t="s">
        <v>52</v>
      </c>
      <c r="E177" s="36" t="s">
        <v>726</v>
      </c>
    </row>
    <row r="178" spans="1:16" ht="12.75">
      <c r="A178" s="25" t="s">
        <v>45</v>
      </c>
      <c s="29" t="s">
        <v>196</v>
      </c>
      <c s="29" t="s">
        <v>727</v>
      </c>
      <c s="25" t="s">
        <v>50</v>
      </c>
      <c s="30" t="s">
        <v>728</v>
      </c>
      <c s="31" t="s">
        <v>70</v>
      </c>
      <c s="32">
        <v>8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49</v>
      </c>
      <c r="E179" s="36" t="s">
        <v>724</v>
      </c>
    </row>
    <row r="180" spans="1:5" ht="12.75">
      <c r="A180" s="37" t="s">
        <v>51</v>
      </c>
      <c r="E180" s="38" t="s">
        <v>729</v>
      </c>
    </row>
    <row r="181" spans="1:5" ht="51">
      <c r="A181" t="s">
        <v>52</v>
      </c>
      <c r="E181" s="36" t="s">
        <v>726</v>
      </c>
    </row>
    <row r="182" spans="1:16" ht="12.75">
      <c r="A182" s="25" t="s">
        <v>45</v>
      </c>
      <c s="29" t="s">
        <v>200</v>
      </c>
      <c s="29" t="s">
        <v>730</v>
      </c>
      <c s="25" t="s">
        <v>50</v>
      </c>
      <c s="30" t="s">
        <v>731</v>
      </c>
      <c s="31" t="s">
        <v>70</v>
      </c>
      <c s="32">
        <v>11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49</v>
      </c>
      <c r="E183" s="36" t="s">
        <v>50</v>
      </c>
    </row>
    <row r="184" spans="1:5" ht="12.75">
      <c r="A184" s="37" t="s">
        <v>51</v>
      </c>
      <c r="E184" s="38" t="s">
        <v>732</v>
      </c>
    </row>
    <row r="185" spans="1:5" ht="25.5">
      <c r="A185" t="s">
        <v>52</v>
      </c>
      <c r="E185" s="36" t="s">
        <v>733</v>
      </c>
    </row>
    <row r="186" spans="1:16" ht="12.75">
      <c r="A186" s="25" t="s">
        <v>45</v>
      </c>
      <c s="29" t="s">
        <v>204</v>
      </c>
      <c s="29" t="s">
        <v>734</v>
      </c>
      <c s="25" t="s">
        <v>50</v>
      </c>
      <c s="30" t="s">
        <v>735</v>
      </c>
      <c s="31" t="s">
        <v>459</v>
      </c>
      <c s="32">
        <v>0.9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49</v>
      </c>
      <c r="E187" s="36" t="s">
        <v>50</v>
      </c>
    </row>
    <row r="188" spans="1:5" ht="12.75">
      <c r="A188" s="37" t="s">
        <v>51</v>
      </c>
      <c r="E188" s="38" t="s">
        <v>736</v>
      </c>
    </row>
    <row r="189" spans="1:5" ht="76.5">
      <c r="A189" t="s">
        <v>52</v>
      </c>
      <c r="E189" s="36" t="s">
        <v>737</v>
      </c>
    </row>
    <row r="190" spans="1:18" ht="12.75" customHeight="1">
      <c r="A190" s="6" t="s">
        <v>43</v>
      </c>
      <c s="6"/>
      <c s="40" t="s">
        <v>17</v>
      </c>
      <c s="6"/>
      <c s="27" t="s">
        <v>543</v>
      </c>
      <c s="6"/>
      <c s="6"/>
      <c s="6"/>
      <c s="41">
        <f>0+Q190</f>
      </c>
      <c r="O190">
        <f>0+R190</f>
      </c>
      <c r="Q190">
        <f>0+I191+I195+I199+I203</f>
      </c>
      <c>
        <f>0+O191+O195+O199+O203</f>
      </c>
    </row>
    <row r="191" spans="1:16" ht="25.5">
      <c r="A191" s="25" t="s">
        <v>45</v>
      </c>
      <c s="29" t="s">
        <v>208</v>
      </c>
      <c s="29" t="s">
        <v>738</v>
      </c>
      <c s="25" t="s">
        <v>50</v>
      </c>
      <c s="30" t="s">
        <v>739</v>
      </c>
      <c s="31" t="s">
        <v>547</v>
      </c>
      <c s="32">
        <v>7.104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12.75">
      <c r="A192" s="35" t="s">
        <v>49</v>
      </c>
      <c r="E192" s="36" t="s">
        <v>50</v>
      </c>
    </row>
    <row r="193" spans="1:5" ht="51">
      <c r="A193" s="37" t="s">
        <v>51</v>
      </c>
      <c r="E193" s="38" t="s">
        <v>740</v>
      </c>
    </row>
    <row r="194" spans="1:5" ht="165.75">
      <c r="A194" t="s">
        <v>52</v>
      </c>
      <c r="E194" s="36" t="s">
        <v>549</v>
      </c>
    </row>
    <row r="195" spans="1:16" ht="25.5">
      <c r="A195" s="25" t="s">
        <v>45</v>
      </c>
      <c s="29" t="s">
        <v>212</v>
      </c>
      <c s="29" t="s">
        <v>551</v>
      </c>
      <c s="25" t="s">
        <v>50</v>
      </c>
      <c s="30" t="s">
        <v>552</v>
      </c>
      <c s="31" t="s">
        <v>547</v>
      </c>
      <c s="32">
        <v>7.781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49</v>
      </c>
      <c r="E196" s="36" t="s">
        <v>50</v>
      </c>
    </row>
    <row r="197" spans="1:5" ht="51">
      <c r="A197" s="37" t="s">
        <v>51</v>
      </c>
      <c r="E197" s="38" t="s">
        <v>741</v>
      </c>
    </row>
    <row r="198" spans="1:5" ht="165.75">
      <c r="A198" t="s">
        <v>52</v>
      </c>
      <c r="E198" s="36" t="s">
        <v>549</v>
      </c>
    </row>
    <row r="199" spans="1:16" ht="25.5">
      <c r="A199" s="25" t="s">
        <v>45</v>
      </c>
      <c s="29" t="s">
        <v>216</v>
      </c>
      <c s="29" t="s">
        <v>742</v>
      </c>
      <c s="25" t="s">
        <v>50</v>
      </c>
      <c s="30" t="s">
        <v>743</v>
      </c>
      <c s="31" t="s">
        <v>547</v>
      </c>
      <c s="32">
        <v>1.08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12.75">
      <c r="A200" s="35" t="s">
        <v>49</v>
      </c>
      <c r="E200" s="36" t="s">
        <v>50</v>
      </c>
    </row>
    <row r="201" spans="1:5" ht="38.25">
      <c r="A201" s="37" t="s">
        <v>51</v>
      </c>
      <c r="E201" s="38" t="s">
        <v>744</v>
      </c>
    </row>
    <row r="202" spans="1:5" ht="165.75">
      <c r="A202" t="s">
        <v>52</v>
      </c>
      <c r="E202" s="36" t="s">
        <v>549</v>
      </c>
    </row>
    <row r="203" spans="1:16" ht="25.5">
      <c r="A203" s="25" t="s">
        <v>45</v>
      </c>
      <c s="29" t="s">
        <v>220</v>
      </c>
      <c s="29" t="s">
        <v>555</v>
      </c>
      <c s="25" t="s">
        <v>50</v>
      </c>
      <c s="30" t="s">
        <v>556</v>
      </c>
      <c s="31" t="s">
        <v>547</v>
      </c>
      <c s="32">
        <v>8.87</v>
      </c>
      <c s="33">
        <v>0</v>
      </c>
      <c s="34">
        <f>ROUND(ROUND(H203,2)*ROUND(G203,3),2)</f>
      </c>
      <c r="O203">
        <f>(I203*21)/100</f>
      </c>
      <c t="s">
        <v>23</v>
      </c>
    </row>
    <row r="204" spans="1:5" ht="12.75">
      <c r="A204" s="35" t="s">
        <v>49</v>
      </c>
      <c r="E204" s="36" t="s">
        <v>50</v>
      </c>
    </row>
    <row r="205" spans="1:5" ht="114.75">
      <c r="A205" s="37" t="s">
        <v>51</v>
      </c>
      <c r="E205" s="38" t="s">
        <v>745</v>
      </c>
    </row>
    <row r="206" spans="1:5" ht="165.75">
      <c r="A206" t="s">
        <v>52</v>
      </c>
      <c r="E206" s="36" t="s">
        <v>549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0+O8+O25+O110+O115+O160+O217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746</v>
      </c>
      <c s="42">
        <f>0+I8+I25+I110+I115+I160+I217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746</v>
      </c>
      <c s="6"/>
      <c s="18" t="s">
        <v>747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577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582</v>
      </c>
      <c s="25" t="s">
        <v>50</v>
      </c>
      <c s="30" t="s">
        <v>583</v>
      </c>
      <c s="31" t="s">
        <v>59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49</v>
      </c>
      <c r="E10" s="36" t="s">
        <v>584</v>
      </c>
    </row>
    <row r="11" spans="1:5" ht="12.75">
      <c r="A11" s="37" t="s">
        <v>51</v>
      </c>
      <c r="E11" s="38" t="s">
        <v>50</v>
      </c>
    </row>
    <row r="12" spans="1:5" ht="12.75">
      <c r="A12" t="s">
        <v>52</v>
      </c>
      <c r="E12" s="36" t="s">
        <v>585</v>
      </c>
    </row>
    <row r="13" spans="1:16" ht="25.5">
      <c r="A13" s="25" t="s">
        <v>45</v>
      </c>
      <c s="29" t="s">
        <v>23</v>
      </c>
      <c s="29" t="s">
        <v>586</v>
      </c>
      <c s="25" t="s">
        <v>50</v>
      </c>
      <c s="30" t="s">
        <v>587</v>
      </c>
      <c s="31" t="s">
        <v>59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588</v>
      </c>
    </row>
    <row r="15" spans="1:5" ht="12.75">
      <c r="A15" s="37" t="s">
        <v>51</v>
      </c>
      <c r="E15" s="38" t="s">
        <v>50</v>
      </c>
    </row>
    <row r="16" spans="1:5" ht="12.75">
      <c r="A16" t="s">
        <v>52</v>
      </c>
      <c r="E16" s="36" t="s">
        <v>585</v>
      </c>
    </row>
    <row r="17" spans="1:16" ht="12.75">
      <c r="A17" s="25" t="s">
        <v>45</v>
      </c>
      <c s="29" t="s">
        <v>22</v>
      </c>
      <c s="29" t="s">
        <v>594</v>
      </c>
      <c s="25" t="s">
        <v>50</v>
      </c>
      <c s="30" t="s">
        <v>595</v>
      </c>
      <c s="31" t="s">
        <v>59</v>
      </c>
      <c s="32">
        <v>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596</v>
      </c>
    </row>
    <row r="19" spans="1:5" ht="12.75">
      <c r="A19" s="37" t="s">
        <v>51</v>
      </c>
      <c r="E19" s="38" t="s">
        <v>597</v>
      </c>
    </row>
    <row r="20" spans="1:5" ht="12.75">
      <c r="A20" t="s">
        <v>52</v>
      </c>
      <c r="E20" s="36" t="s">
        <v>593</v>
      </c>
    </row>
    <row r="21" spans="1:16" ht="12.75">
      <c r="A21" s="25" t="s">
        <v>45</v>
      </c>
      <c s="29" t="s">
        <v>33</v>
      </c>
      <c s="29" t="s">
        <v>598</v>
      </c>
      <c s="25" t="s">
        <v>50</v>
      </c>
      <c s="30" t="s">
        <v>599</v>
      </c>
      <c s="31" t="s">
        <v>56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50</v>
      </c>
    </row>
    <row r="23" spans="1:5" ht="12.75">
      <c r="A23" s="37" t="s">
        <v>51</v>
      </c>
      <c r="E23" s="38" t="s">
        <v>50</v>
      </c>
    </row>
    <row r="24" spans="1:5" ht="12.75">
      <c r="A24" t="s">
        <v>52</v>
      </c>
      <c r="E24" s="36" t="s">
        <v>600</v>
      </c>
    </row>
    <row r="25" spans="1:18" ht="12.75" customHeight="1">
      <c r="A25" s="6" t="s">
        <v>43</v>
      </c>
      <c s="6"/>
      <c s="40" t="s">
        <v>29</v>
      </c>
      <c s="6"/>
      <c s="27" t="s">
        <v>601</v>
      </c>
      <c s="6"/>
      <c s="6"/>
      <c s="6"/>
      <c s="41">
        <f>0+Q25</f>
      </c>
      <c r="O25">
        <f>0+R25</f>
      </c>
      <c r="Q25">
        <f>0+I26+I30+I34+I38+I42+I46+I50+I54+I58+I62+I66+I70+I74+I78+I82+I86+I90+I94+I98+I102+I106</f>
      </c>
      <c>
        <f>0+O26+O30+O34+O38+O42+O46+O50+O54+O58+O62+O66+O70+O74+O78+O82+O86+O90+O94+O98+O102+O106</f>
      </c>
    </row>
    <row r="26" spans="1:16" ht="12.75">
      <c r="A26" s="25" t="s">
        <v>45</v>
      </c>
      <c s="29" t="s">
        <v>35</v>
      </c>
      <c s="29" t="s">
        <v>602</v>
      </c>
      <c s="25" t="s">
        <v>50</v>
      </c>
      <c s="30" t="s">
        <v>603</v>
      </c>
      <c s="31" t="s">
        <v>459</v>
      </c>
      <c s="32">
        <v>7.6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49</v>
      </c>
      <c r="E27" s="36" t="s">
        <v>50</v>
      </c>
    </row>
    <row r="28" spans="1:5" ht="38.25">
      <c r="A28" s="37" t="s">
        <v>51</v>
      </c>
      <c r="E28" s="38" t="s">
        <v>748</v>
      </c>
    </row>
    <row r="29" spans="1:5" ht="63.75">
      <c r="A29" t="s">
        <v>52</v>
      </c>
      <c r="E29" s="36" t="s">
        <v>605</v>
      </c>
    </row>
    <row r="30" spans="1:16" ht="12.75">
      <c r="A30" s="25" t="s">
        <v>45</v>
      </c>
      <c s="29" t="s">
        <v>37</v>
      </c>
      <c s="29" t="s">
        <v>606</v>
      </c>
      <c s="25" t="s">
        <v>50</v>
      </c>
      <c s="30" t="s">
        <v>607</v>
      </c>
      <c s="31" t="s">
        <v>608</v>
      </c>
      <c s="32">
        <v>178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49</v>
      </c>
      <c r="E31" s="36" t="s">
        <v>50</v>
      </c>
    </row>
    <row r="32" spans="1:5" ht="102">
      <c r="A32" s="37" t="s">
        <v>51</v>
      </c>
      <c r="E32" s="38" t="s">
        <v>749</v>
      </c>
    </row>
    <row r="33" spans="1:5" ht="25.5">
      <c r="A33" t="s">
        <v>52</v>
      </c>
      <c r="E33" s="36" t="s">
        <v>610</v>
      </c>
    </row>
    <row r="34" spans="1:16" ht="12.75">
      <c r="A34" s="25" t="s">
        <v>45</v>
      </c>
      <c s="29" t="s">
        <v>72</v>
      </c>
      <c s="29" t="s">
        <v>611</v>
      </c>
      <c s="25" t="s">
        <v>50</v>
      </c>
      <c s="30" t="s">
        <v>612</v>
      </c>
      <c s="31" t="s">
        <v>459</v>
      </c>
      <c s="32">
        <v>4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50</v>
      </c>
    </row>
    <row r="36" spans="1:5" ht="12.75">
      <c r="A36" s="37" t="s">
        <v>51</v>
      </c>
      <c r="E36" s="38" t="s">
        <v>750</v>
      </c>
    </row>
    <row r="37" spans="1:5" ht="63.75">
      <c r="A37" t="s">
        <v>52</v>
      </c>
      <c r="E37" s="36" t="s">
        <v>605</v>
      </c>
    </row>
    <row r="38" spans="1:16" ht="12.75">
      <c r="A38" s="25" t="s">
        <v>45</v>
      </c>
      <c s="29" t="s">
        <v>75</v>
      </c>
      <c s="29" t="s">
        <v>614</v>
      </c>
      <c s="25" t="s">
        <v>50</v>
      </c>
      <c s="30" t="s">
        <v>615</v>
      </c>
      <c s="31" t="s">
        <v>608</v>
      </c>
      <c s="32">
        <v>100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50</v>
      </c>
    </row>
    <row r="40" spans="1:5" ht="51">
      <c r="A40" s="37" t="s">
        <v>51</v>
      </c>
      <c r="E40" s="38" t="s">
        <v>751</v>
      </c>
    </row>
    <row r="41" spans="1:5" ht="25.5">
      <c r="A41" t="s">
        <v>52</v>
      </c>
      <c r="E41" s="36" t="s">
        <v>610</v>
      </c>
    </row>
    <row r="42" spans="1:16" ht="25.5">
      <c r="A42" s="25" t="s">
        <v>45</v>
      </c>
      <c s="29" t="s">
        <v>40</v>
      </c>
      <c s="29" t="s">
        <v>617</v>
      </c>
      <c s="25" t="s">
        <v>50</v>
      </c>
      <c s="30" t="s">
        <v>618</v>
      </c>
      <c s="31" t="s">
        <v>70</v>
      </c>
      <c s="32">
        <v>26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50</v>
      </c>
    </row>
    <row r="44" spans="1:5" ht="12.75">
      <c r="A44" s="37" t="s">
        <v>51</v>
      </c>
      <c r="E44" s="38" t="s">
        <v>752</v>
      </c>
    </row>
    <row r="45" spans="1:5" ht="63.75">
      <c r="A45" t="s">
        <v>52</v>
      </c>
      <c r="E45" s="36" t="s">
        <v>605</v>
      </c>
    </row>
    <row r="46" spans="1:16" ht="25.5">
      <c r="A46" s="25" t="s">
        <v>45</v>
      </c>
      <c s="29" t="s">
        <v>42</v>
      </c>
      <c s="29" t="s">
        <v>620</v>
      </c>
      <c s="25" t="s">
        <v>50</v>
      </c>
      <c s="30" t="s">
        <v>621</v>
      </c>
      <c s="31" t="s">
        <v>608</v>
      </c>
      <c s="32">
        <v>34.125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50</v>
      </c>
    </row>
    <row r="48" spans="1:5" ht="63.75">
      <c r="A48" s="37" t="s">
        <v>51</v>
      </c>
      <c r="E48" s="38" t="s">
        <v>753</v>
      </c>
    </row>
    <row r="49" spans="1:5" ht="25.5">
      <c r="A49" t="s">
        <v>52</v>
      </c>
      <c r="E49" s="36" t="s">
        <v>610</v>
      </c>
    </row>
    <row r="50" spans="1:16" ht="12.75">
      <c r="A50" s="25" t="s">
        <v>45</v>
      </c>
      <c s="29" t="s">
        <v>85</v>
      </c>
      <c s="29" t="s">
        <v>623</v>
      </c>
      <c s="25" t="s">
        <v>50</v>
      </c>
      <c s="30" t="s">
        <v>624</v>
      </c>
      <c s="31" t="s">
        <v>70</v>
      </c>
      <c s="32">
        <v>38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50</v>
      </c>
    </row>
    <row r="52" spans="1:5" ht="38.25">
      <c r="A52" s="37" t="s">
        <v>51</v>
      </c>
      <c r="E52" s="38" t="s">
        <v>754</v>
      </c>
    </row>
    <row r="53" spans="1:5" ht="63.75">
      <c r="A53" t="s">
        <v>52</v>
      </c>
      <c r="E53" s="36" t="s">
        <v>605</v>
      </c>
    </row>
    <row r="54" spans="1:16" ht="12.75">
      <c r="A54" s="25" t="s">
        <v>45</v>
      </c>
      <c s="29" t="s">
        <v>88</v>
      </c>
      <c s="29" t="s">
        <v>626</v>
      </c>
      <c s="25" t="s">
        <v>50</v>
      </c>
      <c s="30" t="s">
        <v>627</v>
      </c>
      <c s="31" t="s">
        <v>608</v>
      </c>
      <c s="32">
        <v>108.875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50</v>
      </c>
    </row>
    <row r="56" spans="1:5" ht="89.25">
      <c r="A56" s="37" t="s">
        <v>51</v>
      </c>
      <c r="E56" s="38" t="s">
        <v>755</v>
      </c>
    </row>
    <row r="57" spans="1:5" ht="25.5">
      <c r="A57" t="s">
        <v>52</v>
      </c>
      <c r="E57" s="36" t="s">
        <v>610</v>
      </c>
    </row>
    <row r="58" spans="1:16" ht="12.75">
      <c r="A58" s="25" t="s">
        <v>45</v>
      </c>
      <c s="29" t="s">
        <v>92</v>
      </c>
      <c s="29" t="s">
        <v>629</v>
      </c>
      <c s="25" t="s">
        <v>50</v>
      </c>
      <c s="30" t="s">
        <v>630</v>
      </c>
      <c s="31" t="s">
        <v>459</v>
      </c>
      <c s="32">
        <v>1.2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50</v>
      </c>
    </row>
    <row r="60" spans="1:5" ht="12.75">
      <c r="A60" s="37" t="s">
        <v>51</v>
      </c>
      <c r="E60" s="38" t="s">
        <v>756</v>
      </c>
    </row>
    <row r="61" spans="1:5" ht="63.75">
      <c r="A61" t="s">
        <v>52</v>
      </c>
      <c r="E61" s="36" t="s">
        <v>605</v>
      </c>
    </row>
    <row r="62" spans="1:16" ht="12.75">
      <c r="A62" s="25" t="s">
        <v>45</v>
      </c>
      <c s="29" t="s">
        <v>95</v>
      </c>
      <c s="29" t="s">
        <v>632</v>
      </c>
      <c s="25" t="s">
        <v>50</v>
      </c>
      <c s="30" t="s">
        <v>633</v>
      </c>
      <c s="31" t="s">
        <v>608</v>
      </c>
      <c s="32">
        <v>28.8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50</v>
      </c>
    </row>
    <row r="64" spans="1:5" ht="51">
      <c r="A64" s="37" t="s">
        <v>51</v>
      </c>
      <c r="E64" s="38" t="s">
        <v>757</v>
      </c>
    </row>
    <row r="65" spans="1:5" ht="25.5">
      <c r="A65" t="s">
        <v>52</v>
      </c>
      <c r="E65" s="36" t="s">
        <v>610</v>
      </c>
    </row>
    <row r="66" spans="1:16" ht="12.75">
      <c r="A66" s="25" t="s">
        <v>45</v>
      </c>
      <c s="29" t="s">
        <v>99</v>
      </c>
      <c s="29" t="s">
        <v>635</v>
      </c>
      <c s="25" t="s">
        <v>50</v>
      </c>
      <c s="30" t="s">
        <v>636</v>
      </c>
      <c s="31" t="s">
        <v>459</v>
      </c>
      <c s="32">
        <v>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50</v>
      </c>
    </row>
    <row r="68" spans="1:5" ht="12.75">
      <c r="A68" s="37" t="s">
        <v>51</v>
      </c>
      <c r="E68" s="38" t="s">
        <v>758</v>
      </c>
    </row>
    <row r="69" spans="1:5" ht="38.25">
      <c r="A69" t="s">
        <v>52</v>
      </c>
      <c r="E69" s="36" t="s">
        <v>638</v>
      </c>
    </row>
    <row r="70" spans="1:16" ht="12.75">
      <c r="A70" s="25" t="s">
        <v>45</v>
      </c>
      <c s="29" t="s">
        <v>103</v>
      </c>
      <c s="29" t="s">
        <v>639</v>
      </c>
      <c s="25" t="s">
        <v>50</v>
      </c>
      <c s="30" t="s">
        <v>640</v>
      </c>
      <c s="31" t="s">
        <v>459</v>
      </c>
      <c s="32">
        <v>8.019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50</v>
      </c>
    </row>
    <row r="72" spans="1:5" ht="38.25">
      <c r="A72" s="37" t="s">
        <v>51</v>
      </c>
      <c r="E72" s="38" t="s">
        <v>759</v>
      </c>
    </row>
    <row r="73" spans="1:5" ht="369.75">
      <c r="A73" t="s">
        <v>52</v>
      </c>
      <c r="E73" s="36" t="s">
        <v>642</v>
      </c>
    </row>
    <row r="74" spans="1:16" ht="12.75">
      <c r="A74" s="25" t="s">
        <v>45</v>
      </c>
      <c s="29" t="s">
        <v>106</v>
      </c>
      <c s="29" t="s">
        <v>643</v>
      </c>
      <c s="25" t="s">
        <v>50</v>
      </c>
      <c s="30" t="s">
        <v>644</v>
      </c>
      <c s="31" t="s">
        <v>645</v>
      </c>
      <c s="32">
        <v>80.19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50</v>
      </c>
    </row>
    <row r="76" spans="1:5" ht="51">
      <c r="A76" s="37" t="s">
        <v>51</v>
      </c>
      <c r="E76" s="38" t="s">
        <v>760</v>
      </c>
    </row>
    <row r="77" spans="1:5" ht="25.5">
      <c r="A77" t="s">
        <v>52</v>
      </c>
      <c r="E77" s="36" t="s">
        <v>647</v>
      </c>
    </row>
    <row r="78" spans="1:16" ht="12.75">
      <c r="A78" s="25" t="s">
        <v>45</v>
      </c>
      <c s="29" t="s">
        <v>109</v>
      </c>
      <c s="29" t="s">
        <v>648</v>
      </c>
      <c s="25" t="s">
        <v>50</v>
      </c>
      <c s="30" t="s">
        <v>649</v>
      </c>
      <c s="31" t="s">
        <v>459</v>
      </c>
      <c s="32">
        <v>8.019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50</v>
      </c>
    </row>
    <row r="80" spans="1:5" ht="38.25">
      <c r="A80" s="37" t="s">
        <v>51</v>
      </c>
      <c r="E80" s="38" t="s">
        <v>759</v>
      </c>
    </row>
    <row r="81" spans="1:5" ht="369.75">
      <c r="A81" t="s">
        <v>52</v>
      </c>
      <c r="E81" s="36" t="s">
        <v>650</v>
      </c>
    </row>
    <row r="82" spans="1:16" ht="12.75">
      <c r="A82" s="25" t="s">
        <v>45</v>
      </c>
      <c s="29" t="s">
        <v>112</v>
      </c>
      <c s="29" t="s">
        <v>651</v>
      </c>
      <c s="25" t="s">
        <v>50</v>
      </c>
      <c s="30" t="s">
        <v>652</v>
      </c>
      <c s="31" t="s">
        <v>645</v>
      </c>
      <c s="32">
        <v>80.19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50</v>
      </c>
    </row>
    <row r="84" spans="1:5" ht="51">
      <c r="A84" s="37" t="s">
        <v>51</v>
      </c>
      <c r="E84" s="38" t="s">
        <v>760</v>
      </c>
    </row>
    <row r="85" spans="1:5" ht="25.5">
      <c r="A85" t="s">
        <v>52</v>
      </c>
      <c r="E85" s="36" t="s">
        <v>647</v>
      </c>
    </row>
    <row r="86" spans="1:16" ht="12.75">
      <c r="A86" s="25" t="s">
        <v>45</v>
      </c>
      <c s="29" t="s">
        <v>115</v>
      </c>
      <c s="29" t="s">
        <v>653</v>
      </c>
      <c s="25" t="s">
        <v>50</v>
      </c>
      <c s="30" t="s">
        <v>654</v>
      </c>
      <c s="31" t="s">
        <v>459</v>
      </c>
      <c s="32">
        <v>16.038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50</v>
      </c>
    </row>
    <row r="88" spans="1:5" ht="38.25">
      <c r="A88" s="37" t="s">
        <v>51</v>
      </c>
      <c r="E88" s="38" t="s">
        <v>761</v>
      </c>
    </row>
    <row r="89" spans="1:5" ht="191.25">
      <c r="A89" t="s">
        <v>52</v>
      </c>
      <c r="E89" s="36" t="s">
        <v>656</v>
      </c>
    </row>
    <row r="90" spans="1:16" ht="12.75">
      <c r="A90" s="25" t="s">
        <v>45</v>
      </c>
      <c s="29" t="s">
        <v>118</v>
      </c>
      <c s="29" t="s">
        <v>762</v>
      </c>
      <c s="25" t="s">
        <v>50</v>
      </c>
      <c s="30" t="s">
        <v>763</v>
      </c>
      <c s="31" t="s">
        <v>459</v>
      </c>
      <c s="32">
        <v>3.8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764</v>
      </c>
    </row>
    <row r="92" spans="1:5" ht="12.75">
      <c r="A92" s="37" t="s">
        <v>51</v>
      </c>
      <c r="E92" s="38" t="s">
        <v>765</v>
      </c>
    </row>
    <row r="93" spans="1:5" ht="229.5">
      <c r="A93" t="s">
        <v>52</v>
      </c>
      <c r="E93" s="36" t="s">
        <v>766</v>
      </c>
    </row>
    <row r="94" spans="1:16" ht="12.75">
      <c r="A94" s="25" t="s">
        <v>45</v>
      </c>
      <c s="29" t="s">
        <v>121</v>
      </c>
      <c s="29" t="s">
        <v>657</v>
      </c>
      <c s="25" t="s">
        <v>50</v>
      </c>
      <c s="30" t="s">
        <v>658</v>
      </c>
      <c s="31" t="s">
        <v>63</v>
      </c>
      <c s="32">
        <v>29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50</v>
      </c>
    </row>
    <row r="96" spans="1:5" ht="38.25">
      <c r="A96" s="37" t="s">
        <v>51</v>
      </c>
      <c r="E96" s="38" t="s">
        <v>767</v>
      </c>
    </row>
    <row r="97" spans="1:5" ht="25.5">
      <c r="A97" t="s">
        <v>52</v>
      </c>
      <c r="E97" s="36" t="s">
        <v>475</v>
      </c>
    </row>
    <row r="98" spans="1:16" ht="12.75">
      <c r="A98" s="25" t="s">
        <v>45</v>
      </c>
      <c s="29" t="s">
        <v>125</v>
      </c>
      <c s="29" t="s">
        <v>473</v>
      </c>
      <c s="25" t="s">
        <v>50</v>
      </c>
      <c s="30" t="s">
        <v>474</v>
      </c>
      <c s="31" t="s">
        <v>63</v>
      </c>
      <c s="32">
        <v>29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50</v>
      </c>
    </row>
    <row r="100" spans="1:5" ht="38.25">
      <c r="A100" s="37" t="s">
        <v>51</v>
      </c>
      <c r="E100" s="38" t="s">
        <v>767</v>
      </c>
    </row>
    <row r="101" spans="1:5" ht="25.5">
      <c r="A101" t="s">
        <v>52</v>
      </c>
      <c r="E101" s="36" t="s">
        <v>475</v>
      </c>
    </row>
    <row r="102" spans="1:16" ht="12.75">
      <c r="A102" s="25" t="s">
        <v>45</v>
      </c>
      <c s="29" t="s">
        <v>128</v>
      </c>
      <c s="29" t="s">
        <v>660</v>
      </c>
      <c s="25" t="s">
        <v>50</v>
      </c>
      <c s="30" t="s">
        <v>661</v>
      </c>
      <c s="31" t="s">
        <v>63</v>
      </c>
      <c s="32">
        <v>80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50</v>
      </c>
    </row>
    <row r="104" spans="1:5" ht="12.75">
      <c r="A104" s="37" t="s">
        <v>51</v>
      </c>
      <c r="E104" s="38" t="s">
        <v>768</v>
      </c>
    </row>
    <row r="105" spans="1:5" ht="38.25">
      <c r="A105" t="s">
        <v>52</v>
      </c>
      <c r="E105" s="36" t="s">
        <v>663</v>
      </c>
    </row>
    <row r="106" spans="1:16" ht="12.75">
      <c r="A106" s="25" t="s">
        <v>45</v>
      </c>
      <c s="29" t="s">
        <v>132</v>
      </c>
      <c s="29" t="s">
        <v>477</v>
      </c>
      <c s="25" t="s">
        <v>50</v>
      </c>
      <c s="30" t="s">
        <v>478</v>
      </c>
      <c s="31" t="s">
        <v>63</v>
      </c>
      <c s="32">
        <v>80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50</v>
      </c>
    </row>
    <row r="108" spans="1:5" ht="12.75">
      <c r="A108" s="37" t="s">
        <v>51</v>
      </c>
      <c r="E108" s="38" t="s">
        <v>769</v>
      </c>
    </row>
    <row r="109" spans="1:5" ht="25.5">
      <c r="A109" t="s">
        <v>52</v>
      </c>
      <c r="E109" s="36" t="s">
        <v>479</v>
      </c>
    </row>
    <row r="110" spans="1:18" ht="12.75" customHeight="1">
      <c r="A110" s="6" t="s">
        <v>43</v>
      </c>
      <c s="6"/>
      <c s="40" t="s">
        <v>33</v>
      </c>
      <c s="6"/>
      <c s="27" t="s">
        <v>665</v>
      </c>
      <c s="6"/>
      <c s="6"/>
      <c s="6"/>
      <c s="41">
        <f>0+Q110</f>
      </c>
      <c r="O110">
        <f>0+R110</f>
      </c>
      <c r="Q110">
        <f>0+I111</f>
      </c>
      <c>
        <f>0+O111</f>
      </c>
    </row>
    <row r="111" spans="1:16" ht="12.75">
      <c r="A111" s="25" t="s">
        <v>45</v>
      </c>
      <c s="29" t="s">
        <v>136</v>
      </c>
      <c s="29" t="s">
        <v>666</v>
      </c>
      <c s="25" t="s">
        <v>50</v>
      </c>
      <c s="30" t="s">
        <v>667</v>
      </c>
      <c s="31" t="s">
        <v>459</v>
      </c>
      <c s="32">
        <v>0.8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49</v>
      </c>
      <c r="E112" s="36" t="s">
        <v>50</v>
      </c>
    </row>
    <row r="113" spans="1:5" ht="12.75">
      <c r="A113" s="37" t="s">
        <v>51</v>
      </c>
      <c r="E113" s="38" t="s">
        <v>770</v>
      </c>
    </row>
    <row r="114" spans="1:5" ht="369.75">
      <c r="A114" t="s">
        <v>52</v>
      </c>
      <c r="E114" s="36" t="s">
        <v>669</v>
      </c>
    </row>
    <row r="115" spans="1:18" ht="12.75" customHeight="1">
      <c r="A115" s="6" t="s">
        <v>43</v>
      </c>
      <c s="6"/>
      <c s="40" t="s">
        <v>35</v>
      </c>
      <c s="6"/>
      <c s="27" t="s">
        <v>670</v>
      </c>
      <c s="6"/>
      <c s="6"/>
      <c s="6"/>
      <c s="41">
        <f>0+Q115</f>
      </c>
      <c r="O115">
        <f>0+R115</f>
      </c>
      <c r="Q115">
        <f>0+I116+I120+I124+I128+I132+I136+I140+I144+I148+I152+I156</f>
      </c>
      <c>
        <f>0+O116+O120+O124+O128+O132+O136+O140+O144+O148+O152+O156</f>
      </c>
    </row>
    <row r="116" spans="1:16" ht="12.75">
      <c r="A116" s="25" t="s">
        <v>45</v>
      </c>
      <c s="29" t="s">
        <v>141</v>
      </c>
      <c s="29" t="s">
        <v>671</v>
      </c>
      <c s="25" t="s">
        <v>50</v>
      </c>
      <c s="30" t="s">
        <v>672</v>
      </c>
      <c s="31" t="s">
        <v>459</v>
      </c>
      <c s="32">
        <v>15.3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49</v>
      </c>
      <c r="E117" s="36" t="s">
        <v>50</v>
      </c>
    </row>
    <row r="118" spans="1:5" ht="38.25">
      <c r="A118" s="37" t="s">
        <v>51</v>
      </c>
      <c r="E118" s="38" t="s">
        <v>771</v>
      </c>
    </row>
    <row r="119" spans="1:5" ht="51">
      <c r="A119" t="s">
        <v>52</v>
      </c>
      <c r="E119" s="36" t="s">
        <v>674</v>
      </c>
    </row>
    <row r="120" spans="1:16" ht="12.75">
      <c r="A120" s="25" t="s">
        <v>45</v>
      </c>
      <c s="29" t="s">
        <v>145</v>
      </c>
      <c s="29" t="s">
        <v>675</v>
      </c>
      <c s="25" t="s">
        <v>50</v>
      </c>
      <c s="30" t="s">
        <v>676</v>
      </c>
      <c s="31" t="s">
        <v>63</v>
      </c>
      <c s="32">
        <v>8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49</v>
      </c>
      <c r="E121" s="36" t="s">
        <v>50</v>
      </c>
    </row>
    <row r="122" spans="1:5" ht="12.75">
      <c r="A122" s="37" t="s">
        <v>51</v>
      </c>
      <c r="E122" s="38" t="s">
        <v>772</v>
      </c>
    </row>
    <row r="123" spans="1:5" ht="51">
      <c r="A123" t="s">
        <v>52</v>
      </c>
      <c r="E123" s="36" t="s">
        <v>678</v>
      </c>
    </row>
    <row r="124" spans="1:16" ht="12.75">
      <c r="A124" s="25" t="s">
        <v>45</v>
      </c>
      <c s="29" t="s">
        <v>148</v>
      </c>
      <c s="29" t="s">
        <v>679</v>
      </c>
      <c s="25" t="s">
        <v>50</v>
      </c>
      <c s="30" t="s">
        <v>680</v>
      </c>
      <c s="31" t="s">
        <v>63</v>
      </c>
      <c s="32">
        <v>16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49</v>
      </c>
      <c r="E125" s="36" t="s">
        <v>50</v>
      </c>
    </row>
    <row r="126" spans="1:5" ht="12.75">
      <c r="A126" s="37" t="s">
        <v>51</v>
      </c>
      <c r="E126" s="38" t="s">
        <v>773</v>
      </c>
    </row>
    <row r="127" spans="1:5" ht="51">
      <c r="A127" t="s">
        <v>52</v>
      </c>
      <c r="E127" s="36" t="s">
        <v>678</v>
      </c>
    </row>
    <row r="128" spans="1:16" ht="12.75">
      <c r="A128" s="25" t="s">
        <v>45</v>
      </c>
      <c s="29" t="s">
        <v>151</v>
      </c>
      <c s="29" t="s">
        <v>682</v>
      </c>
      <c s="25" t="s">
        <v>50</v>
      </c>
      <c s="30" t="s">
        <v>683</v>
      </c>
      <c s="31" t="s">
        <v>459</v>
      </c>
      <c s="32">
        <v>0.32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50</v>
      </c>
    </row>
    <row r="130" spans="1:5" ht="12.75">
      <c r="A130" s="37" t="s">
        <v>51</v>
      </c>
      <c r="E130" s="38" t="s">
        <v>774</v>
      </c>
    </row>
    <row r="131" spans="1:5" ht="140.25">
      <c r="A131" t="s">
        <v>52</v>
      </c>
      <c r="E131" s="36" t="s">
        <v>685</v>
      </c>
    </row>
    <row r="132" spans="1:16" ht="12.75">
      <c r="A132" s="25" t="s">
        <v>45</v>
      </c>
      <c s="29" t="s">
        <v>156</v>
      </c>
      <c s="29" t="s">
        <v>686</v>
      </c>
      <c s="25" t="s">
        <v>50</v>
      </c>
      <c s="30" t="s">
        <v>687</v>
      </c>
      <c s="31" t="s">
        <v>459</v>
      </c>
      <c s="32">
        <v>0.48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50</v>
      </c>
    </row>
    <row r="134" spans="1:5" ht="12.75">
      <c r="A134" s="37" t="s">
        <v>51</v>
      </c>
      <c r="E134" s="38" t="s">
        <v>775</v>
      </c>
    </row>
    <row r="135" spans="1:5" ht="140.25">
      <c r="A135" t="s">
        <v>52</v>
      </c>
      <c r="E135" s="36" t="s">
        <v>685</v>
      </c>
    </row>
    <row r="136" spans="1:16" ht="12.75">
      <c r="A136" s="25" t="s">
        <v>45</v>
      </c>
      <c s="29" t="s">
        <v>159</v>
      </c>
      <c s="29" t="s">
        <v>689</v>
      </c>
      <c s="25" t="s">
        <v>50</v>
      </c>
      <c s="30" t="s">
        <v>690</v>
      </c>
      <c s="31" t="s">
        <v>459</v>
      </c>
      <c s="32">
        <v>0.4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50</v>
      </c>
    </row>
    <row r="138" spans="1:5" ht="12.75">
      <c r="A138" s="37" t="s">
        <v>51</v>
      </c>
      <c r="E138" s="38" t="s">
        <v>776</v>
      </c>
    </row>
    <row r="139" spans="1:5" ht="140.25">
      <c r="A139" t="s">
        <v>52</v>
      </c>
      <c r="E139" s="36" t="s">
        <v>685</v>
      </c>
    </row>
    <row r="140" spans="1:16" ht="12.75">
      <c r="A140" s="25" t="s">
        <v>45</v>
      </c>
      <c s="29" t="s">
        <v>162</v>
      </c>
      <c s="29" t="s">
        <v>692</v>
      </c>
      <c s="25" t="s">
        <v>50</v>
      </c>
      <c s="30" t="s">
        <v>693</v>
      </c>
      <c s="31" t="s">
        <v>63</v>
      </c>
      <c s="32">
        <v>8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694</v>
      </c>
    </row>
    <row r="142" spans="1:5" ht="12.75">
      <c r="A142" s="37" t="s">
        <v>51</v>
      </c>
      <c r="E142" s="38" t="s">
        <v>777</v>
      </c>
    </row>
    <row r="143" spans="1:5" ht="153">
      <c r="A143" t="s">
        <v>52</v>
      </c>
      <c r="E143" s="36" t="s">
        <v>696</v>
      </c>
    </row>
    <row r="144" spans="1:16" ht="12.75">
      <c r="A144" s="25" t="s">
        <v>45</v>
      </c>
      <c s="29" t="s">
        <v>166</v>
      </c>
      <c s="29" t="s">
        <v>697</v>
      </c>
      <c s="25" t="s">
        <v>50</v>
      </c>
      <c s="30" t="s">
        <v>698</v>
      </c>
      <c s="31" t="s">
        <v>63</v>
      </c>
      <c s="32">
        <v>32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49</v>
      </c>
      <c r="E145" s="36" t="s">
        <v>50</v>
      </c>
    </row>
    <row r="146" spans="1:5" ht="38.25">
      <c r="A146" s="37" t="s">
        <v>51</v>
      </c>
      <c r="E146" s="38" t="s">
        <v>778</v>
      </c>
    </row>
    <row r="147" spans="1:5" ht="153">
      <c r="A147" t="s">
        <v>52</v>
      </c>
      <c r="E147" s="36" t="s">
        <v>700</v>
      </c>
    </row>
    <row r="148" spans="1:16" ht="25.5">
      <c r="A148" s="25" t="s">
        <v>45</v>
      </c>
      <c s="29" t="s">
        <v>170</v>
      </c>
      <c s="29" t="s">
        <v>779</v>
      </c>
      <c s="25" t="s">
        <v>50</v>
      </c>
      <c s="30" t="s">
        <v>780</v>
      </c>
      <c s="31" t="s">
        <v>63</v>
      </c>
      <c s="32">
        <v>10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49</v>
      </c>
      <c r="E149" s="36" t="s">
        <v>50</v>
      </c>
    </row>
    <row r="150" spans="1:5" ht="12.75">
      <c r="A150" s="37" t="s">
        <v>51</v>
      </c>
      <c r="E150" s="38" t="s">
        <v>781</v>
      </c>
    </row>
    <row r="151" spans="1:5" ht="153">
      <c r="A151" t="s">
        <v>52</v>
      </c>
      <c r="E151" s="36" t="s">
        <v>700</v>
      </c>
    </row>
    <row r="152" spans="1:16" ht="12.75">
      <c r="A152" s="25" t="s">
        <v>45</v>
      </c>
      <c s="29" t="s">
        <v>173</v>
      </c>
      <c s="29" t="s">
        <v>782</v>
      </c>
      <c s="25" t="s">
        <v>50</v>
      </c>
      <c s="30" t="s">
        <v>783</v>
      </c>
      <c s="31" t="s">
        <v>63</v>
      </c>
      <c s="32">
        <v>5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49</v>
      </c>
      <c r="E153" s="36" t="s">
        <v>50</v>
      </c>
    </row>
    <row r="154" spans="1:5" ht="12.75">
      <c r="A154" s="37" t="s">
        <v>51</v>
      </c>
      <c r="E154" s="38" t="s">
        <v>784</v>
      </c>
    </row>
    <row r="155" spans="1:5" ht="89.25">
      <c r="A155" t="s">
        <v>52</v>
      </c>
      <c r="E155" s="36" t="s">
        <v>785</v>
      </c>
    </row>
    <row r="156" spans="1:16" ht="12.75">
      <c r="A156" s="25" t="s">
        <v>45</v>
      </c>
      <c s="29" t="s">
        <v>177</v>
      </c>
      <c s="29" t="s">
        <v>701</v>
      </c>
      <c s="25" t="s">
        <v>50</v>
      </c>
      <c s="30" t="s">
        <v>702</v>
      </c>
      <c s="31" t="s">
        <v>70</v>
      </c>
      <c s="32">
        <v>33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49</v>
      </c>
      <c r="E157" s="36" t="s">
        <v>50</v>
      </c>
    </row>
    <row r="158" spans="1:5" ht="12.75">
      <c r="A158" s="37" t="s">
        <v>51</v>
      </c>
      <c r="E158" s="38" t="s">
        <v>786</v>
      </c>
    </row>
    <row r="159" spans="1:5" ht="38.25">
      <c r="A159" t="s">
        <v>52</v>
      </c>
      <c r="E159" s="36" t="s">
        <v>704</v>
      </c>
    </row>
    <row r="160" spans="1:18" ht="12.75" customHeight="1">
      <c r="A160" s="6" t="s">
        <v>43</v>
      </c>
      <c s="6"/>
      <c s="40" t="s">
        <v>40</v>
      </c>
      <c s="6"/>
      <c s="27" t="s">
        <v>717</v>
      </c>
      <c s="6"/>
      <c s="6"/>
      <c s="6"/>
      <c s="41">
        <f>0+Q160</f>
      </c>
      <c r="O160">
        <f>0+R160</f>
      </c>
      <c r="Q160">
        <f>0+I161+I165+I169+I173+I177+I181+I185+I189+I193+I197+I201+I205+I209+I213</f>
      </c>
      <c>
        <f>0+O161+O165+O169+O173+O177+O181+O185+O189+O193+O197+O201+O205+O209+O213</f>
      </c>
    </row>
    <row r="161" spans="1:16" ht="25.5">
      <c r="A161" s="25" t="s">
        <v>45</v>
      </c>
      <c s="29" t="s">
        <v>180</v>
      </c>
      <c s="29" t="s">
        <v>787</v>
      </c>
      <c s="25" t="s">
        <v>50</v>
      </c>
      <c s="30" t="s">
        <v>788</v>
      </c>
      <c s="31" t="s">
        <v>59</v>
      </c>
      <c s="32">
        <v>2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49</v>
      </c>
      <c r="E162" s="36" t="s">
        <v>50</v>
      </c>
    </row>
    <row r="163" spans="1:5" ht="12.75">
      <c r="A163" s="37" t="s">
        <v>51</v>
      </c>
      <c r="E163" s="38" t="s">
        <v>789</v>
      </c>
    </row>
    <row r="164" spans="1:5" ht="25.5">
      <c r="A164" t="s">
        <v>52</v>
      </c>
      <c r="E164" s="36" t="s">
        <v>397</v>
      </c>
    </row>
    <row r="165" spans="1:16" ht="25.5">
      <c r="A165" s="25" t="s">
        <v>45</v>
      </c>
      <c s="29" t="s">
        <v>184</v>
      </c>
      <c s="29" t="s">
        <v>790</v>
      </c>
      <c s="25" t="s">
        <v>50</v>
      </c>
      <c s="30" t="s">
        <v>791</v>
      </c>
      <c s="31" t="s">
        <v>59</v>
      </c>
      <c s="32">
        <v>2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49</v>
      </c>
      <c r="E166" s="36" t="s">
        <v>50</v>
      </c>
    </row>
    <row r="167" spans="1:5" ht="12.75">
      <c r="A167" s="37" t="s">
        <v>51</v>
      </c>
      <c r="E167" s="38" t="s">
        <v>792</v>
      </c>
    </row>
    <row r="168" spans="1:5" ht="63.75">
      <c r="A168" t="s">
        <v>52</v>
      </c>
      <c r="E168" s="36" t="s">
        <v>793</v>
      </c>
    </row>
    <row r="169" spans="1:16" ht="25.5">
      <c r="A169" s="25" t="s">
        <v>45</v>
      </c>
      <c s="29" t="s">
        <v>188</v>
      </c>
      <c s="29" t="s">
        <v>794</v>
      </c>
      <c s="25" t="s">
        <v>50</v>
      </c>
      <c s="30" t="s">
        <v>795</v>
      </c>
      <c s="31" t="s">
        <v>59</v>
      </c>
      <c s="32">
        <v>5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49</v>
      </c>
      <c r="E170" s="36" t="s">
        <v>50</v>
      </c>
    </row>
    <row r="171" spans="1:5" ht="38.25">
      <c r="A171" s="37" t="s">
        <v>51</v>
      </c>
      <c r="E171" s="38" t="s">
        <v>796</v>
      </c>
    </row>
    <row r="172" spans="1:5" ht="25.5">
      <c r="A172" t="s">
        <v>52</v>
      </c>
      <c r="E172" s="36" t="s">
        <v>797</v>
      </c>
    </row>
    <row r="173" spans="1:16" ht="12.75">
      <c r="A173" s="25" t="s">
        <v>45</v>
      </c>
      <c s="29" t="s">
        <v>192</v>
      </c>
      <c s="29" t="s">
        <v>798</v>
      </c>
      <c s="25" t="s">
        <v>50</v>
      </c>
      <c s="30" t="s">
        <v>799</v>
      </c>
      <c s="31" t="s">
        <v>59</v>
      </c>
      <c s="32">
        <v>1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49</v>
      </c>
      <c r="E174" s="36" t="s">
        <v>50</v>
      </c>
    </row>
    <row r="175" spans="1:5" ht="12.75">
      <c r="A175" s="37" t="s">
        <v>51</v>
      </c>
      <c r="E175" s="38" t="s">
        <v>800</v>
      </c>
    </row>
    <row r="176" spans="1:5" ht="25.5">
      <c r="A176" t="s">
        <v>52</v>
      </c>
      <c r="E176" s="36" t="s">
        <v>801</v>
      </c>
    </row>
    <row r="177" spans="1:16" ht="12.75">
      <c r="A177" s="25" t="s">
        <v>45</v>
      </c>
      <c s="29" t="s">
        <v>196</v>
      </c>
      <c s="29" t="s">
        <v>802</v>
      </c>
      <c s="25" t="s">
        <v>50</v>
      </c>
      <c s="30" t="s">
        <v>803</v>
      </c>
      <c s="31" t="s">
        <v>59</v>
      </c>
      <c s="32">
        <v>1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49</v>
      </c>
      <c r="E178" s="36" t="s">
        <v>50</v>
      </c>
    </row>
    <row r="179" spans="1:5" ht="12.75">
      <c r="A179" s="37" t="s">
        <v>51</v>
      </c>
      <c r="E179" s="38" t="s">
        <v>804</v>
      </c>
    </row>
    <row r="180" spans="1:5" ht="63.75">
      <c r="A180" t="s">
        <v>52</v>
      </c>
      <c r="E180" s="36" t="s">
        <v>805</v>
      </c>
    </row>
    <row r="181" spans="1:16" ht="12.75">
      <c r="A181" s="25" t="s">
        <v>45</v>
      </c>
      <c s="29" t="s">
        <v>200</v>
      </c>
      <c s="29" t="s">
        <v>806</v>
      </c>
      <c s="25" t="s">
        <v>50</v>
      </c>
      <c s="30" t="s">
        <v>807</v>
      </c>
      <c s="31" t="s">
        <v>59</v>
      </c>
      <c s="32">
        <v>1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49</v>
      </c>
      <c r="E182" s="36" t="s">
        <v>50</v>
      </c>
    </row>
    <row r="183" spans="1:5" ht="12.75">
      <c r="A183" s="37" t="s">
        <v>51</v>
      </c>
      <c r="E183" s="38" t="s">
        <v>808</v>
      </c>
    </row>
    <row r="184" spans="1:5" ht="25.5">
      <c r="A184" t="s">
        <v>52</v>
      </c>
      <c r="E184" s="36" t="s">
        <v>797</v>
      </c>
    </row>
    <row r="185" spans="1:16" ht="25.5">
      <c r="A185" s="25" t="s">
        <v>45</v>
      </c>
      <c s="29" t="s">
        <v>204</v>
      </c>
      <c s="29" t="s">
        <v>809</v>
      </c>
      <c s="25" t="s">
        <v>50</v>
      </c>
      <c s="30" t="s">
        <v>810</v>
      </c>
      <c s="31" t="s">
        <v>63</v>
      </c>
      <c s="32">
        <v>13.375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49</v>
      </c>
      <c r="E186" s="36" t="s">
        <v>50</v>
      </c>
    </row>
    <row r="187" spans="1:5" ht="51">
      <c r="A187" s="37" t="s">
        <v>51</v>
      </c>
      <c r="E187" s="38" t="s">
        <v>811</v>
      </c>
    </row>
    <row r="188" spans="1:5" ht="38.25">
      <c r="A188" t="s">
        <v>52</v>
      </c>
      <c r="E188" s="36" t="s">
        <v>812</v>
      </c>
    </row>
    <row r="189" spans="1:16" ht="12.75">
      <c r="A189" s="25" t="s">
        <v>45</v>
      </c>
      <c s="29" t="s">
        <v>208</v>
      </c>
      <c s="29" t="s">
        <v>813</v>
      </c>
      <c s="25" t="s">
        <v>50</v>
      </c>
      <c s="30" t="s">
        <v>814</v>
      </c>
      <c s="31" t="s">
        <v>63</v>
      </c>
      <c s="32">
        <v>11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49</v>
      </c>
      <c r="E190" s="36" t="s">
        <v>50</v>
      </c>
    </row>
    <row r="191" spans="1:5" ht="12.75">
      <c r="A191" s="37" t="s">
        <v>51</v>
      </c>
      <c r="E191" s="38" t="s">
        <v>815</v>
      </c>
    </row>
    <row r="192" spans="1:5" ht="25.5">
      <c r="A192" t="s">
        <v>52</v>
      </c>
      <c r="E192" s="36" t="s">
        <v>816</v>
      </c>
    </row>
    <row r="193" spans="1:16" ht="25.5">
      <c r="A193" s="25" t="s">
        <v>45</v>
      </c>
      <c s="29" t="s">
        <v>212</v>
      </c>
      <c s="29" t="s">
        <v>817</v>
      </c>
      <c s="25" t="s">
        <v>50</v>
      </c>
      <c s="30" t="s">
        <v>818</v>
      </c>
      <c s="31" t="s">
        <v>63</v>
      </c>
      <c s="32">
        <v>13.375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49</v>
      </c>
      <c r="E194" s="36" t="s">
        <v>50</v>
      </c>
    </row>
    <row r="195" spans="1:5" ht="51">
      <c r="A195" s="37" t="s">
        <v>51</v>
      </c>
      <c r="E195" s="38" t="s">
        <v>811</v>
      </c>
    </row>
    <row r="196" spans="1:5" ht="38.25">
      <c r="A196" t="s">
        <v>52</v>
      </c>
      <c r="E196" s="36" t="s">
        <v>812</v>
      </c>
    </row>
    <row r="197" spans="1:16" ht="12.75">
      <c r="A197" s="25" t="s">
        <v>45</v>
      </c>
      <c s="29" t="s">
        <v>216</v>
      </c>
      <c s="29" t="s">
        <v>718</v>
      </c>
      <c s="25" t="s">
        <v>50</v>
      </c>
      <c s="30" t="s">
        <v>719</v>
      </c>
      <c s="31" t="s">
        <v>70</v>
      </c>
      <c s="32">
        <v>21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49</v>
      </c>
      <c r="E198" s="36" t="s">
        <v>50</v>
      </c>
    </row>
    <row r="199" spans="1:5" ht="12.75">
      <c r="A199" s="37" t="s">
        <v>51</v>
      </c>
      <c r="E199" s="38" t="s">
        <v>819</v>
      </c>
    </row>
    <row r="200" spans="1:5" ht="51">
      <c r="A200" t="s">
        <v>52</v>
      </c>
      <c r="E200" s="36" t="s">
        <v>721</v>
      </c>
    </row>
    <row r="201" spans="1:16" ht="12.75">
      <c r="A201" s="25" t="s">
        <v>45</v>
      </c>
      <c s="29" t="s">
        <v>220</v>
      </c>
      <c s="29" t="s">
        <v>722</v>
      </c>
      <c s="25" t="s">
        <v>50</v>
      </c>
      <c s="30" t="s">
        <v>723</v>
      </c>
      <c s="31" t="s">
        <v>70</v>
      </c>
      <c s="32">
        <v>16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49</v>
      </c>
      <c r="E202" s="36" t="s">
        <v>820</v>
      </c>
    </row>
    <row r="203" spans="1:5" ht="12.75">
      <c r="A203" s="37" t="s">
        <v>51</v>
      </c>
      <c r="E203" s="38" t="s">
        <v>821</v>
      </c>
    </row>
    <row r="204" spans="1:5" ht="51">
      <c r="A204" t="s">
        <v>52</v>
      </c>
      <c r="E204" s="36" t="s">
        <v>726</v>
      </c>
    </row>
    <row r="205" spans="1:16" ht="12.75">
      <c r="A205" s="25" t="s">
        <v>45</v>
      </c>
      <c s="29" t="s">
        <v>224</v>
      </c>
      <c s="29" t="s">
        <v>727</v>
      </c>
      <c s="25" t="s">
        <v>50</v>
      </c>
      <c s="30" t="s">
        <v>728</v>
      </c>
      <c s="31" t="s">
        <v>70</v>
      </c>
      <c s="32">
        <v>25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12.75">
      <c r="A206" s="35" t="s">
        <v>49</v>
      </c>
      <c r="E206" s="36" t="s">
        <v>724</v>
      </c>
    </row>
    <row r="207" spans="1:5" ht="12.75">
      <c r="A207" s="37" t="s">
        <v>51</v>
      </c>
      <c r="E207" s="38" t="s">
        <v>822</v>
      </c>
    </row>
    <row r="208" spans="1:5" ht="51">
      <c r="A208" t="s">
        <v>52</v>
      </c>
      <c r="E208" s="36" t="s">
        <v>726</v>
      </c>
    </row>
    <row r="209" spans="1:16" ht="12.75">
      <c r="A209" s="25" t="s">
        <v>45</v>
      </c>
      <c s="29" t="s">
        <v>228</v>
      </c>
      <c s="29" t="s">
        <v>730</v>
      </c>
      <c s="25" t="s">
        <v>50</v>
      </c>
      <c s="30" t="s">
        <v>731</v>
      </c>
      <c s="31" t="s">
        <v>70</v>
      </c>
      <c s="32">
        <v>33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12.75">
      <c r="A210" s="35" t="s">
        <v>49</v>
      </c>
      <c r="E210" s="36" t="s">
        <v>50</v>
      </c>
    </row>
    <row r="211" spans="1:5" ht="12.75">
      <c r="A211" s="37" t="s">
        <v>51</v>
      </c>
      <c r="E211" s="38" t="s">
        <v>823</v>
      </c>
    </row>
    <row r="212" spans="1:5" ht="25.5">
      <c r="A212" t="s">
        <v>52</v>
      </c>
      <c r="E212" s="36" t="s">
        <v>733</v>
      </c>
    </row>
    <row r="213" spans="1:16" ht="12.75">
      <c r="A213" s="25" t="s">
        <v>45</v>
      </c>
      <c s="29" t="s">
        <v>232</v>
      </c>
      <c s="29" t="s">
        <v>824</v>
      </c>
      <c s="25" t="s">
        <v>50</v>
      </c>
      <c s="30" t="s">
        <v>825</v>
      </c>
      <c s="31" t="s">
        <v>70</v>
      </c>
      <c s="32">
        <v>24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49</v>
      </c>
      <c r="E214" s="36" t="s">
        <v>50</v>
      </c>
    </row>
    <row r="215" spans="1:5" ht="12.75">
      <c r="A215" s="37" t="s">
        <v>51</v>
      </c>
      <c r="E215" s="38" t="s">
        <v>826</v>
      </c>
    </row>
    <row r="216" spans="1:5" ht="140.25">
      <c r="A216" t="s">
        <v>52</v>
      </c>
      <c r="E216" s="36" t="s">
        <v>827</v>
      </c>
    </row>
    <row r="217" spans="1:18" ht="12.75" customHeight="1">
      <c r="A217" s="6" t="s">
        <v>43</v>
      </c>
      <c s="6"/>
      <c s="40" t="s">
        <v>17</v>
      </c>
      <c s="6"/>
      <c s="27" t="s">
        <v>543</v>
      </c>
      <c s="6"/>
      <c s="6"/>
      <c s="6"/>
      <c s="41">
        <f>0+Q217</f>
      </c>
      <c r="O217">
        <f>0+R217</f>
      </c>
      <c r="Q217">
        <f>0+I218+I222+I226+I230</f>
      </c>
      <c>
        <f>0+O218+O222+O226+O230</f>
      </c>
    </row>
    <row r="218" spans="1:16" ht="25.5">
      <c r="A218" s="25" t="s">
        <v>45</v>
      </c>
      <c s="29" t="s">
        <v>236</v>
      </c>
      <c s="29" t="s">
        <v>738</v>
      </c>
      <c s="25" t="s">
        <v>50</v>
      </c>
      <c s="30" t="s">
        <v>739</v>
      </c>
      <c s="31" t="s">
        <v>547</v>
      </c>
      <c s="32">
        <v>24.501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49</v>
      </c>
      <c r="E219" s="36" t="s">
        <v>50</v>
      </c>
    </row>
    <row r="220" spans="1:5" ht="76.5">
      <c r="A220" s="37" t="s">
        <v>51</v>
      </c>
      <c r="E220" s="38" t="s">
        <v>828</v>
      </c>
    </row>
    <row r="221" spans="1:5" ht="165.75">
      <c r="A221" t="s">
        <v>52</v>
      </c>
      <c r="E221" s="36" t="s">
        <v>549</v>
      </c>
    </row>
    <row r="222" spans="1:16" ht="25.5">
      <c r="A222" s="25" t="s">
        <v>45</v>
      </c>
      <c s="29" t="s">
        <v>240</v>
      </c>
      <c s="29" t="s">
        <v>551</v>
      </c>
      <c s="25" t="s">
        <v>50</v>
      </c>
      <c s="30" t="s">
        <v>552</v>
      </c>
      <c s="31" t="s">
        <v>547</v>
      </c>
      <c s="32">
        <v>19.934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49</v>
      </c>
      <c r="E223" s="36" t="s">
        <v>50</v>
      </c>
    </row>
    <row r="224" spans="1:5" ht="63.75">
      <c r="A224" s="37" t="s">
        <v>51</v>
      </c>
      <c r="E224" s="38" t="s">
        <v>829</v>
      </c>
    </row>
    <row r="225" spans="1:5" ht="165.75">
      <c r="A225" t="s">
        <v>52</v>
      </c>
      <c r="E225" s="36" t="s">
        <v>549</v>
      </c>
    </row>
    <row r="226" spans="1:16" ht="25.5">
      <c r="A226" s="25" t="s">
        <v>45</v>
      </c>
      <c s="29" t="s">
        <v>245</v>
      </c>
      <c s="29" t="s">
        <v>742</v>
      </c>
      <c s="25" t="s">
        <v>50</v>
      </c>
      <c s="30" t="s">
        <v>743</v>
      </c>
      <c s="31" t="s">
        <v>547</v>
      </c>
      <c s="32">
        <v>2.88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49</v>
      </c>
      <c r="E227" s="36" t="s">
        <v>50</v>
      </c>
    </row>
    <row r="228" spans="1:5" ht="38.25">
      <c r="A228" s="37" t="s">
        <v>51</v>
      </c>
      <c r="E228" s="38" t="s">
        <v>830</v>
      </c>
    </row>
    <row r="229" spans="1:5" ht="165.75">
      <c r="A229" t="s">
        <v>52</v>
      </c>
      <c r="E229" s="36" t="s">
        <v>549</v>
      </c>
    </row>
    <row r="230" spans="1:16" ht="25.5">
      <c r="A230" s="25" t="s">
        <v>45</v>
      </c>
      <c s="29" t="s">
        <v>249</v>
      </c>
      <c s="29" t="s">
        <v>555</v>
      </c>
      <c s="25" t="s">
        <v>50</v>
      </c>
      <c s="30" t="s">
        <v>556</v>
      </c>
      <c s="31" t="s">
        <v>547</v>
      </c>
      <c s="32">
        <v>21.575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49</v>
      </c>
      <c r="E231" s="36" t="s">
        <v>50</v>
      </c>
    </row>
    <row r="232" spans="1:5" ht="102">
      <c r="A232" s="37" t="s">
        <v>51</v>
      </c>
      <c r="E232" s="38" t="s">
        <v>831</v>
      </c>
    </row>
    <row r="233" spans="1:5" ht="165.75">
      <c r="A233" t="s">
        <v>52</v>
      </c>
      <c r="E233" s="36" t="s">
        <v>549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0+O8+O29+O74+O83+O120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832</v>
      </c>
      <c s="42">
        <f>0+I8+I29+I74+I83+I120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832</v>
      </c>
      <c s="6"/>
      <c s="18" t="s">
        <v>833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577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834</v>
      </c>
      <c s="25" t="s">
        <v>50</v>
      </c>
      <c s="30" t="s">
        <v>835</v>
      </c>
      <c s="31" t="s">
        <v>836</v>
      </c>
      <c s="32">
        <v>2.5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50</v>
      </c>
    </row>
    <row r="11" spans="1:5" ht="12.75">
      <c r="A11" s="37" t="s">
        <v>51</v>
      </c>
      <c r="E11" s="38" t="s">
        <v>837</v>
      </c>
    </row>
    <row r="12" spans="1:5" ht="12.75">
      <c r="A12" t="s">
        <v>52</v>
      </c>
      <c r="E12" s="36" t="s">
        <v>600</v>
      </c>
    </row>
    <row r="13" spans="1:16" ht="12.75">
      <c r="A13" s="25" t="s">
        <v>45</v>
      </c>
      <c s="29" t="s">
        <v>23</v>
      </c>
      <c s="29" t="s">
        <v>582</v>
      </c>
      <c s="25" t="s">
        <v>50</v>
      </c>
      <c s="30" t="s">
        <v>583</v>
      </c>
      <c s="31" t="s">
        <v>59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49</v>
      </c>
      <c r="E14" s="36" t="s">
        <v>584</v>
      </c>
    </row>
    <row r="15" spans="1:5" ht="12.75">
      <c r="A15" s="37" t="s">
        <v>51</v>
      </c>
      <c r="E15" s="38" t="s">
        <v>50</v>
      </c>
    </row>
    <row r="16" spans="1:5" ht="12.75">
      <c r="A16" t="s">
        <v>52</v>
      </c>
      <c r="E16" s="36" t="s">
        <v>585</v>
      </c>
    </row>
    <row r="17" spans="1:16" ht="12.75">
      <c r="A17" s="25" t="s">
        <v>45</v>
      </c>
      <c s="29" t="s">
        <v>22</v>
      </c>
      <c s="29" t="s">
        <v>838</v>
      </c>
      <c s="25" t="s">
        <v>50</v>
      </c>
      <c s="30" t="s">
        <v>839</v>
      </c>
      <c s="31" t="s">
        <v>56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840</v>
      </c>
    </row>
    <row r="19" spans="1:5" ht="12.75">
      <c r="A19" s="37" t="s">
        <v>51</v>
      </c>
      <c r="E19" s="38" t="s">
        <v>50</v>
      </c>
    </row>
    <row r="20" spans="1:5" ht="25.5">
      <c r="A20" t="s">
        <v>52</v>
      </c>
      <c r="E20" s="36" t="s">
        <v>841</v>
      </c>
    </row>
    <row r="21" spans="1:16" ht="25.5">
      <c r="A21" s="25" t="s">
        <v>45</v>
      </c>
      <c s="29" t="s">
        <v>33</v>
      </c>
      <c s="29" t="s">
        <v>842</v>
      </c>
      <c s="25" t="s">
        <v>50</v>
      </c>
      <c s="30" t="s">
        <v>843</v>
      </c>
      <c s="31" t="s">
        <v>56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844</v>
      </c>
    </row>
    <row r="23" spans="1:5" ht="12.75">
      <c r="A23" s="37" t="s">
        <v>51</v>
      </c>
      <c r="E23" s="38" t="s">
        <v>50</v>
      </c>
    </row>
    <row r="24" spans="1:5" ht="12.75">
      <c r="A24" t="s">
        <v>52</v>
      </c>
      <c r="E24" s="36" t="s">
        <v>600</v>
      </c>
    </row>
    <row r="25" spans="1:16" ht="25.5">
      <c r="A25" s="25" t="s">
        <v>45</v>
      </c>
      <c s="29" t="s">
        <v>35</v>
      </c>
      <c s="29" t="s">
        <v>845</v>
      </c>
      <c s="25" t="s">
        <v>50</v>
      </c>
      <c s="30" t="s">
        <v>846</v>
      </c>
      <c s="31" t="s">
        <v>56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847</v>
      </c>
    </row>
    <row r="27" spans="1:5" ht="12.75">
      <c r="A27" s="37" t="s">
        <v>51</v>
      </c>
      <c r="E27" s="38" t="s">
        <v>50</v>
      </c>
    </row>
    <row r="28" spans="1:5" ht="12.75">
      <c r="A28" t="s">
        <v>52</v>
      </c>
      <c r="E28" s="36" t="s">
        <v>600</v>
      </c>
    </row>
    <row r="29" spans="1:18" ht="12.75" customHeight="1">
      <c r="A29" s="6" t="s">
        <v>43</v>
      </c>
      <c s="6"/>
      <c s="40" t="s">
        <v>35</v>
      </c>
      <c s="6"/>
      <c s="27" t="s">
        <v>670</v>
      </c>
      <c s="6"/>
      <c s="6"/>
      <c s="6"/>
      <c s="41">
        <f>0+Q29</f>
      </c>
      <c r="O29">
        <f>0+R29</f>
      </c>
      <c r="Q29">
        <f>0+I30+I34+I38+I42+I46+I50+I54+I58+I62+I66+I70</f>
      </c>
      <c>
        <f>0+O30+O34+O38+O42+O46+O50+O54+O58+O62+O66+O70</f>
      </c>
    </row>
    <row r="30" spans="1:16" ht="12.75">
      <c r="A30" s="25" t="s">
        <v>45</v>
      </c>
      <c s="29" t="s">
        <v>37</v>
      </c>
      <c s="29" t="s">
        <v>848</v>
      </c>
      <c s="25" t="s">
        <v>50</v>
      </c>
      <c s="30" t="s">
        <v>849</v>
      </c>
      <c s="31" t="s">
        <v>459</v>
      </c>
      <c s="32">
        <v>64.8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49</v>
      </c>
      <c r="E31" s="36" t="s">
        <v>50</v>
      </c>
    </row>
    <row r="32" spans="1:5" ht="38.25">
      <c r="A32" s="37" t="s">
        <v>51</v>
      </c>
      <c r="E32" s="38" t="s">
        <v>850</v>
      </c>
    </row>
    <row r="33" spans="1:5" ht="89.25">
      <c r="A33" t="s">
        <v>52</v>
      </c>
      <c r="E33" s="36" t="s">
        <v>851</v>
      </c>
    </row>
    <row r="34" spans="1:16" ht="12.75">
      <c r="A34" s="25" t="s">
        <v>45</v>
      </c>
      <c s="29" t="s">
        <v>72</v>
      </c>
      <c s="29" t="s">
        <v>852</v>
      </c>
      <c s="25" t="s">
        <v>50</v>
      </c>
      <c s="30" t="s">
        <v>853</v>
      </c>
      <c s="31" t="s">
        <v>459</v>
      </c>
      <c s="32">
        <v>155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50</v>
      </c>
    </row>
    <row r="36" spans="1:5" ht="38.25">
      <c r="A36" s="37" t="s">
        <v>51</v>
      </c>
      <c r="E36" s="38" t="s">
        <v>854</v>
      </c>
    </row>
    <row r="37" spans="1:5" ht="89.25">
      <c r="A37" t="s">
        <v>52</v>
      </c>
      <c r="E37" s="36" t="s">
        <v>851</v>
      </c>
    </row>
    <row r="38" spans="1:16" ht="25.5">
      <c r="A38" s="25" t="s">
        <v>45</v>
      </c>
      <c s="29" t="s">
        <v>75</v>
      </c>
      <c s="29" t="s">
        <v>855</v>
      </c>
      <c s="25" t="s">
        <v>50</v>
      </c>
      <c s="30" t="s">
        <v>856</v>
      </c>
      <c s="31" t="s">
        <v>70</v>
      </c>
      <c s="32">
        <v>10.2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50</v>
      </c>
    </row>
    <row r="40" spans="1:5" ht="12.75">
      <c r="A40" s="37" t="s">
        <v>51</v>
      </c>
      <c r="E40" s="38" t="s">
        <v>857</v>
      </c>
    </row>
    <row r="41" spans="1:5" ht="306">
      <c r="A41" t="s">
        <v>52</v>
      </c>
      <c r="E41" s="36" t="s">
        <v>858</v>
      </c>
    </row>
    <row r="42" spans="1:16" ht="25.5">
      <c r="A42" s="25" t="s">
        <v>45</v>
      </c>
      <c s="29" t="s">
        <v>40</v>
      </c>
      <c s="29" t="s">
        <v>859</v>
      </c>
      <c s="25" t="s">
        <v>50</v>
      </c>
      <c s="30" t="s">
        <v>860</v>
      </c>
      <c s="31" t="s">
        <v>70</v>
      </c>
      <c s="32">
        <v>13.8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50</v>
      </c>
    </row>
    <row r="44" spans="1:5" ht="12.75">
      <c r="A44" s="37" t="s">
        <v>51</v>
      </c>
      <c r="E44" s="38" t="s">
        <v>861</v>
      </c>
    </row>
    <row r="45" spans="1:5" ht="306">
      <c r="A45" t="s">
        <v>52</v>
      </c>
      <c r="E45" s="36" t="s">
        <v>858</v>
      </c>
    </row>
    <row r="46" spans="1:16" ht="25.5">
      <c r="A46" s="25" t="s">
        <v>45</v>
      </c>
      <c s="29" t="s">
        <v>42</v>
      </c>
      <c s="29" t="s">
        <v>862</v>
      </c>
      <c s="25" t="s">
        <v>50</v>
      </c>
      <c s="30" t="s">
        <v>863</v>
      </c>
      <c s="31" t="s">
        <v>70</v>
      </c>
      <c s="32">
        <v>250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50</v>
      </c>
    </row>
    <row r="48" spans="1:5" ht="12.75">
      <c r="A48" s="37" t="s">
        <v>51</v>
      </c>
      <c r="E48" s="38" t="s">
        <v>864</v>
      </c>
    </row>
    <row r="49" spans="1:5" ht="114.75">
      <c r="A49" t="s">
        <v>52</v>
      </c>
      <c r="E49" s="36" t="s">
        <v>865</v>
      </c>
    </row>
    <row r="50" spans="1:16" ht="25.5">
      <c r="A50" s="25" t="s">
        <v>45</v>
      </c>
      <c s="29" t="s">
        <v>85</v>
      </c>
      <c s="29" t="s">
        <v>866</v>
      </c>
      <c s="25" t="s">
        <v>50</v>
      </c>
      <c s="30" t="s">
        <v>867</v>
      </c>
      <c s="31" t="s">
        <v>70</v>
      </c>
      <c s="32">
        <v>150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50</v>
      </c>
    </row>
    <row r="52" spans="1:5" ht="12.75">
      <c r="A52" s="37" t="s">
        <v>51</v>
      </c>
      <c r="E52" s="38" t="s">
        <v>868</v>
      </c>
    </row>
    <row r="53" spans="1:5" ht="255">
      <c r="A53" t="s">
        <v>52</v>
      </c>
      <c r="E53" s="36" t="s">
        <v>869</v>
      </c>
    </row>
    <row r="54" spans="1:16" ht="12.75">
      <c r="A54" s="25" t="s">
        <v>45</v>
      </c>
      <c s="29" t="s">
        <v>88</v>
      </c>
      <c s="29" t="s">
        <v>870</v>
      </c>
      <c s="25" t="s">
        <v>50</v>
      </c>
      <c s="30" t="s">
        <v>871</v>
      </c>
      <c s="31" t="s">
        <v>70</v>
      </c>
      <c s="32">
        <v>46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50</v>
      </c>
    </row>
    <row r="56" spans="1:5" ht="12.75">
      <c r="A56" s="37" t="s">
        <v>51</v>
      </c>
      <c r="E56" s="38" t="s">
        <v>872</v>
      </c>
    </row>
    <row r="57" spans="1:5" ht="153">
      <c r="A57" t="s">
        <v>52</v>
      </c>
      <c r="E57" s="36" t="s">
        <v>873</v>
      </c>
    </row>
    <row r="58" spans="1:16" ht="12.75">
      <c r="A58" s="25" t="s">
        <v>45</v>
      </c>
      <c s="29" t="s">
        <v>92</v>
      </c>
      <c s="29" t="s">
        <v>874</v>
      </c>
      <c s="25" t="s">
        <v>50</v>
      </c>
      <c s="30" t="s">
        <v>875</v>
      </c>
      <c s="31" t="s">
        <v>59</v>
      </c>
      <c s="32">
        <v>8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50</v>
      </c>
    </row>
    <row r="60" spans="1:5" ht="12.75">
      <c r="A60" s="37" t="s">
        <v>51</v>
      </c>
      <c r="E60" s="38" t="s">
        <v>876</v>
      </c>
    </row>
    <row r="61" spans="1:5" ht="255">
      <c r="A61" t="s">
        <v>52</v>
      </c>
      <c r="E61" s="36" t="s">
        <v>877</v>
      </c>
    </row>
    <row r="62" spans="1:16" ht="25.5">
      <c r="A62" s="25" t="s">
        <v>45</v>
      </c>
      <c s="29" t="s">
        <v>95</v>
      </c>
      <c s="29" t="s">
        <v>878</v>
      </c>
      <c s="25" t="s">
        <v>50</v>
      </c>
      <c s="30" t="s">
        <v>879</v>
      </c>
      <c s="31" t="s">
        <v>70</v>
      </c>
      <c s="32">
        <v>100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50</v>
      </c>
    </row>
    <row r="64" spans="1:5" ht="12.75">
      <c r="A64" s="37" t="s">
        <v>51</v>
      </c>
      <c r="E64" s="38" t="s">
        <v>880</v>
      </c>
    </row>
    <row r="65" spans="1:5" ht="178.5">
      <c r="A65" t="s">
        <v>52</v>
      </c>
      <c r="E65" s="36" t="s">
        <v>881</v>
      </c>
    </row>
    <row r="66" spans="1:16" ht="12.75">
      <c r="A66" s="25" t="s">
        <v>45</v>
      </c>
      <c s="29" t="s">
        <v>99</v>
      </c>
      <c s="29" t="s">
        <v>882</v>
      </c>
      <c s="25" t="s">
        <v>50</v>
      </c>
      <c s="30" t="s">
        <v>883</v>
      </c>
      <c s="31" t="s">
        <v>59</v>
      </c>
      <c s="32">
        <v>4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50</v>
      </c>
    </row>
    <row r="68" spans="1:5" ht="12.75">
      <c r="A68" s="37" t="s">
        <v>51</v>
      </c>
      <c r="E68" s="38" t="s">
        <v>884</v>
      </c>
    </row>
    <row r="69" spans="1:5" ht="102">
      <c r="A69" t="s">
        <v>52</v>
      </c>
      <c r="E69" s="36" t="s">
        <v>885</v>
      </c>
    </row>
    <row r="70" spans="1:16" ht="25.5">
      <c r="A70" s="25" t="s">
        <v>45</v>
      </c>
      <c s="29" t="s">
        <v>103</v>
      </c>
      <c s="29" t="s">
        <v>886</v>
      </c>
      <c s="25" t="s">
        <v>50</v>
      </c>
      <c s="30" t="s">
        <v>887</v>
      </c>
      <c s="31" t="s">
        <v>59</v>
      </c>
      <c s="32">
        <v>44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888</v>
      </c>
    </row>
    <row r="72" spans="1:5" ht="12.75">
      <c r="A72" s="37" t="s">
        <v>51</v>
      </c>
      <c r="E72" s="38" t="s">
        <v>889</v>
      </c>
    </row>
    <row r="73" spans="1:5" ht="140.25">
      <c r="A73" t="s">
        <v>52</v>
      </c>
      <c r="E73" s="36" t="s">
        <v>890</v>
      </c>
    </row>
    <row r="74" spans="1:18" ht="12.75" customHeight="1">
      <c r="A74" s="6" t="s">
        <v>43</v>
      </c>
      <c s="6"/>
      <c s="40" t="s">
        <v>72</v>
      </c>
      <c s="6"/>
      <c s="27" t="s">
        <v>891</v>
      </c>
      <c s="6"/>
      <c s="6"/>
      <c s="6"/>
      <c s="41">
        <f>0+Q74</f>
      </c>
      <c r="O74">
        <f>0+R74</f>
      </c>
      <c r="Q74">
        <f>0+I75+I79</f>
      </c>
      <c>
        <f>0+O75+O79</f>
      </c>
    </row>
    <row r="75" spans="1:16" ht="12.75">
      <c r="A75" s="25" t="s">
        <v>45</v>
      </c>
      <c s="29" t="s">
        <v>106</v>
      </c>
      <c s="29" t="s">
        <v>892</v>
      </c>
      <c s="25" t="s">
        <v>50</v>
      </c>
      <c s="30" t="s">
        <v>893</v>
      </c>
      <c s="31" t="s">
        <v>59</v>
      </c>
      <c s="32">
        <v>2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49</v>
      </c>
      <c r="E76" s="36" t="s">
        <v>50</v>
      </c>
    </row>
    <row r="77" spans="1:5" ht="12.75">
      <c r="A77" s="37" t="s">
        <v>51</v>
      </c>
      <c r="E77" s="38" t="s">
        <v>894</v>
      </c>
    </row>
    <row r="78" spans="1:5" ht="127.5">
      <c r="A78" t="s">
        <v>52</v>
      </c>
      <c r="E78" s="36" t="s">
        <v>895</v>
      </c>
    </row>
    <row r="79" spans="1:16" ht="12.75">
      <c r="A79" s="25" t="s">
        <v>45</v>
      </c>
      <c s="29" t="s">
        <v>109</v>
      </c>
      <c s="29" t="s">
        <v>896</v>
      </c>
      <c s="25" t="s">
        <v>50</v>
      </c>
      <c s="30" t="s">
        <v>897</v>
      </c>
      <c s="31" t="s">
        <v>59</v>
      </c>
      <c s="32">
        <v>2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49</v>
      </c>
      <c r="E80" s="36" t="s">
        <v>50</v>
      </c>
    </row>
    <row r="81" spans="1:5" ht="12.75">
      <c r="A81" s="37" t="s">
        <v>51</v>
      </c>
      <c r="E81" s="38" t="s">
        <v>898</v>
      </c>
    </row>
    <row r="82" spans="1:5" ht="140.25">
      <c r="A82" t="s">
        <v>52</v>
      </c>
      <c r="E82" s="36" t="s">
        <v>899</v>
      </c>
    </row>
    <row r="83" spans="1:18" ht="12.75" customHeight="1">
      <c r="A83" s="6" t="s">
        <v>43</v>
      </c>
      <c s="6"/>
      <c s="40" t="s">
        <v>40</v>
      </c>
      <c s="6"/>
      <c s="27" t="s">
        <v>717</v>
      </c>
      <c s="6"/>
      <c s="6"/>
      <c s="6"/>
      <c s="41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25" t="s">
        <v>45</v>
      </c>
      <c s="29" t="s">
        <v>112</v>
      </c>
      <c s="29" t="s">
        <v>900</v>
      </c>
      <c s="25" t="s">
        <v>50</v>
      </c>
      <c s="30" t="s">
        <v>901</v>
      </c>
      <c s="31" t="s">
        <v>70</v>
      </c>
      <c s="32">
        <v>13.2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49</v>
      </c>
      <c r="E85" s="36" t="s">
        <v>50</v>
      </c>
    </row>
    <row r="86" spans="1:5" ht="12.75">
      <c r="A86" s="37" t="s">
        <v>51</v>
      </c>
      <c r="E86" s="38" t="s">
        <v>902</v>
      </c>
    </row>
    <row r="87" spans="1:5" ht="140.25">
      <c r="A87" t="s">
        <v>52</v>
      </c>
      <c r="E87" s="36" t="s">
        <v>903</v>
      </c>
    </row>
    <row r="88" spans="1:16" ht="12.75">
      <c r="A88" s="25" t="s">
        <v>45</v>
      </c>
      <c s="29" t="s">
        <v>115</v>
      </c>
      <c s="29" t="s">
        <v>904</v>
      </c>
      <c s="25" t="s">
        <v>50</v>
      </c>
      <c s="30" t="s">
        <v>905</v>
      </c>
      <c s="31" t="s">
        <v>63</v>
      </c>
      <c s="32">
        <v>31.2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49</v>
      </c>
      <c r="E89" s="36" t="s">
        <v>50</v>
      </c>
    </row>
    <row r="90" spans="1:5" ht="12.75">
      <c r="A90" s="37" t="s">
        <v>51</v>
      </c>
      <c r="E90" s="38" t="s">
        <v>906</v>
      </c>
    </row>
    <row r="91" spans="1:5" ht="153">
      <c r="A91" t="s">
        <v>52</v>
      </c>
      <c r="E91" s="36" t="s">
        <v>907</v>
      </c>
    </row>
    <row r="92" spans="1:16" ht="12.75">
      <c r="A92" s="25" t="s">
        <v>45</v>
      </c>
      <c s="29" t="s">
        <v>118</v>
      </c>
      <c s="29" t="s">
        <v>908</v>
      </c>
      <c s="25" t="s">
        <v>50</v>
      </c>
      <c s="30" t="s">
        <v>909</v>
      </c>
      <c s="31" t="s">
        <v>459</v>
      </c>
      <c s="32">
        <v>76.8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49</v>
      </c>
      <c r="E93" s="36" t="s">
        <v>50</v>
      </c>
    </row>
    <row r="94" spans="1:5" ht="38.25">
      <c r="A94" s="37" t="s">
        <v>51</v>
      </c>
      <c r="E94" s="38" t="s">
        <v>910</v>
      </c>
    </row>
    <row r="95" spans="1:5" ht="140.25">
      <c r="A95" t="s">
        <v>52</v>
      </c>
      <c r="E95" s="36" t="s">
        <v>911</v>
      </c>
    </row>
    <row r="96" spans="1:16" ht="25.5">
      <c r="A96" s="25" t="s">
        <v>45</v>
      </c>
      <c s="29" t="s">
        <v>121</v>
      </c>
      <c s="29" t="s">
        <v>912</v>
      </c>
      <c s="25" t="s">
        <v>50</v>
      </c>
      <c s="30" t="s">
        <v>913</v>
      </c>
      <c s="31" t="s">
        <v>645</v>
      </c>
      <c s="32">
        <v>768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49</v>
      </c>
      <c r="E97" s="36" t="s">
        <v>50</v>
      </c>
    </row>
    <row r="98" spans="1:5" ht="51">
      <c r="A98" s="37" t="s">
        <v>51</v>
      </c>
      <c r="E98" s="38" t="s">
        <v>914</v>
      </c>
    </row>
    <row r="99" spans="1:5" ht="127.5">
      <c r="A99" t="s">
        <v>52</v>
      </c>
      <c r="E99" s="36" t="s">
        <v>915</v>
      </c>
    </row>
    <row r="100" spans="1:16" ht="12.75">
      <c r="A100" s="25" t="s">
        <v>45</v>
      </c>
      <c s="29" t="s">
        <v>125</v>
      </c>
      <c s="29" t="s">
        <v>916</v>
      </c>
      <c s="25" t="s">
        <v>50</v>
      </c>
      <c s="30" t="s">
        <v>917</v>
      </c>
      <c s="31" t="s">
        <v>70</v>
      </c>
      <c s="32">
        <v>12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49</v>
      </c>
      <c r="E101" s="36" t="s">
        <v>50</v>
      </c>
    </row>
    <row r="102" spans="1:5" ht="12.75">
      <c r="A102" s="37" t="s">
        <v>51</v>
      </c>
      <c r="E102" s="38" t="s">
        <v>918</v>
      </c>
    </row>
    <row r="103" spans="1:5" ht="178.5">
      <c r="A103" t="s">
        <v>52</v>
      </c>
      <c r="E103" s="36" t="s">
        <v>919</v>
      </c>
    </row>
    <row r="104" spans="1:16" ht="25.5">
      <c r="A104" s="25" t="s">
        <v>45</v>
      </c>
      <c s="29" t="s">
        <v>128</v>
      </c>
      <c s="29" t="s">
        <v>920</v>
      </c>
      <c s="25" t="s">
        <v>50</v>
      </c>
      <c s="30" t="s">
        <v>921</v>
      </c>
      <c s="31" t="s">
        <v>608</v>
      </c>
      <c s="32">
        <v>72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49</v>
      </c>
      <c r="E105" s="36" t="s">
        <v>50</v>
      </c>
    </row>
    <row r="106" spans="1:5" ht="51">
      <c r="A106" s="37" t="s">
        <v>51</v>
      </c>
      <c r="E106" s="38" t="s">
        <v>922</v>
      </c>
    </row>
    <row r="107" spans="1:5" ht="102">
      <c r="A107" t="s">
        <v>52</v>
      </c>
      <c r="E107" s="36" t="s">
        <v>923</v>
      </c>
    </row>
    <row r="108" spans="1:16" ht="12.75">
      <c r="A108" s="25" t="s">
        <v>45</v>
      </c>
      <c s="29" t="s">
        <v>132</v>
      </c>
      <c s="29" t="s">
        <v>924</v>
      </c>
      <c s="25" t="s">
        <v>50</v>
      </c>
      <c s="30" t="s">
        <v>925</v>
      </c>
      <c s="31" t="s">
        <v>70</v>
      </c>
      <c s="32">
        <v>12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49</v>
      </c>
      <c r="E109" s="36" t="s">
        <v>50</v>
      </c>
    </row>
    <row r="110" spans="1:5" ht="12.75">
      <c r="A110" s="37" t="s">
        <v>51</v>
      </c>
      <c r="E110" s="38" t="s">
        <v>926</v>
      </c>
    </row>
    <row r="111" spans="1:5" ht="178.5">
      <c r="A111" t="s">
        <v>52</v>
      </c>
      <c r="E111" s="36" t="s">
        <v>919</v>
      </c>
    </row>
    <row r="112" spans="1:16" ht="25.5">
      <c r="A112" s="25" t="s">
        <v>45</v>
      </c>
      <c s="29" t="s">
        <v>136</v>
      </c>
      <c s="29" t="s">
        <v>927</v>
      </c>
      <c s="25" t="s">
        <v>50</v>
      </c>
      <c s="30" t="s">
        <v>928</v>
      </c>
      <c s="31" t="s">
        <v>608</v>
      </c>
      <c s="32">
        <v>288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49</v>
      </c>
      <c r="E113" s="36" t="s">
        <v>50</v>
      </c>
    </row>
    <row r="114" spans="1:5" ht="51">
      <c r="A114" s="37" t="s">
        <v>51</v>
      </c>
      <c r="E114" s="38" t="s">
        <v>929</v>
      </c>
    </row>
    <row r="115" spans="1:5" ht="102">
      <c r="A115" t="s">
        <v>52</v>
      </c>
      <c r="E115" s="36" t="s">
        <v>923</v>
      </c>
    </row>
    <row r="116" spans="1:16" ht="12.75">
      <c r="A116" s="25" t="s">
        <v>45</v>
      </c>
      <c s="29" t="s">
        <v>141</v>
      </c>
      <c s="29" t="s">
        <v>930</v>
      </c>
      <c s="25" t="s">
        <v>50</v>
      </c>
      <c s="30" t="s">
        <v>931</v>
      </c>
      <c s="31" t="s">
        <v>63</v>
      </c>
      <c s="32">
        <v>95.04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49</v>
      </c>
      <c r="E117" s="36" t="s">
        <v>50</v>
      </c>
    </row>
    <row r="118" spans="1:5" ht="12.75">
      <c r="A118" s="37" t="s">
        <v>51</v>
      </c>
      <c r="E118" s="38" t="s">
        <v>932</v>
      </c>
    </row>
    <row r="119" spans="1:5" ht="178.5">
      <c r="A119" t="s">
        <v>52</v>
      </c>
      <c r="E119" s="36" t="s">
        <v>933</v>
      </c>
    </row>
    <row r="120" spans="1:18" ht="12.75" customHeight="1">
      <c r="A120" s="6" t="s">
        <v>43</v>
      </c>
      <c s="6"/>
      <c s="40" t="s">
        <v>17</v>
      </c>
      <c s="6"/>
      <c s="27" t="s">
        <v>543</v>
      </c>
      <c s="6"/>
      <c s="6"/>
      <c s="6"/>
      <c s="41">
        <f>0+Q120</f>
      </c>
      <c r="O120">
        <f>0+R120</f>
      </c>
      <c r="Q120">
        <f>0+I121+I125+I129+I133+I137</f>
      </c>
      <c>
        <f>0+O121+O125+O129+O133+O137</f>
      </c>
    </row>
    <row r="121" spans="1:16" ht="25.5">
      <c r="A121" s="25" t="s">
        <v>45</v>
      </c>
      <c s="29" t="s">
        <v>145</v>
      </c>
      <c s="29" t="s">
        <v>934</v>
      </c>
      <c s="25" t="s">
        <v>50</v>
      </c>
      <c s="30" t="s">
        <v>935</v>
      </c>
      <c s="31" t="s">
        <v>547</v>
      </c>
      <c s="32">
        <v>138.24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49</v>
      </c>
      <c r="E122" s="36" t="s">
        <v>50</v>
      </c>
    </row>
    <row r="123" spans="1:5" ht="51">
      <c r="A123" s="37" t="s">
        <v>51</v>
      </c>
      <c r="E123" s="38" t="s">
        <v>936</v>
      </c>
    </row>
    <row r="124" spans="1:5" ht="165.75">
      <c r="A124" t="s">
        <v>52</v>
      </c>
      <c r="E124" s="36" t="s">
        <v>549</v>
      </c>
    </row>
    <row r="125" spans="1:16" ht="25.5">
      <c r="A125" s="25" t="s">
        <v>45</v>
      </c>
      <c s="29" t="s">
        <v>148</v>
      </c>
      <c s="29" t="s">
        <v>937</v>
      </c>
      <c s="25" t="s">
        <v>50</v>
      </c>
      <c s="30" t="s">
        <v>938</v>
      </c>
      <c s="31" t="s">
        <v>547</v>
      </c>
      <c s="32">
        <v>4.86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49</v>
      </c>
      <c r="E126" s="36" t="s">
        <v>50</v>
      </c>
    </row>
    <row r="127" spans="1:5" ht="38.25">
      <c r="A127" s="37" t="s">
        <v>51</v>
      </c>
      <c r="E127" s="38" t="s">
        <v>939</v>
      </c>
    </row>
    <row r="128" spans="1:5" ht="165.75">
      <c r="A128" t="s">
        <v>52</v>
      </c>
      <c r="E128" s="36" t="s">
        <v>549</v>
      </c>
    </row>
    <row r="129" spans="1:16" ht="25.5">
      <c r="A129" s="25" t="s">
        <v>45</v>
      </c>
      <c s="29" t="s">
        <v>151</v>
      </c>
      <c s="29" t="s">
        <v>940</v>
      </c>
      <c s="25" t="s">
        <v>50</v>
      </c>
      <c s="30" t="s">
        <v>941</v>
      </c>
      <c s="31" t="s">
        <v>547</v>
      </c>
      <c s="32">
        <v>0.012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49</v>
      </c>
      <c r="E130" s="36" t="s">
        <v>50</v>
      </c>
    </row>
    <row r="131" spans="1:5" ht="12.75">
      <c r="A131" s="37" t="s">
        <v>51</v>
      </c>
      <c r="E131" s="38" t="s">
        <v>942</v>
      </c>
    </row>
    <row r="132" spans="1:5" ht="165.75">
      <c r="A132" t="s">
        <v>52</v>
      </c>
      <c r="E132" s="36" t="s">
        <v>549</v>
      </c>
    </row>
    <row r="133" spans="1:16" ht="25.5">
      <c r="A133" s="25" t="s">
        <v>45</v>
      </c>
      <c s="29" t="s">
        <v>156</v>
      </c>
      <c s="29" t="s">
        <v>943</v>
      </c>
      <c s="25" t="s">
        <v>50</v>
      </c>
      <c s="30" t="s">
        <v>944</v>
      </c>
      <c s="31" t="s">
        <v>547</v>
      </c>
      <c s="32">
        <v>0.012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49</v>
      </c>
      <c r="E134" s="36" t="s">
        <v>50</v>
      </c>
    </row>
    <row r="135" spans="1:5" ht="12.75">
      <c r="A135" s="37" t="s">
        <v>51</v>
      </c>
      <c r="E135" s="38" t="s">
        <v>942</v>
      </c>
    </row>
    <row r="136" spans="1:5" ht="165.75">
      <c r="A136" t="s">
        <v>52</v>
      </c>
      <c r="E136" s="36" t="s">
        <v>549</v>
      </c>
    </row>
    <row r="137" spans="1:16" ht="25.5">
      <c r="A137" s="25" t="s">
        <v>45</v>
      </c>
      <c s="29" t="s">
        <v>159</v>
      </c>
      <c s="29" t="s">
        <v>945</v>
      </c>
      <c s="25" t="s">
        <v>50</v>
      </c>
      <c s="30" t="s">
        <v>946</v>
      </c>
      <c s="31" t="s">
        <v>547</v>
      </c>
      <c s="32">
        <v>1.44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49</v>
      </c>
      <c r="E138" s="36" t="s">
        <v>50</v>
      </c>
    </row>
    <row r="139" spans="1:5" ht="38.25">
      <c r="A139" s="37" t="s">
        <v>51</v>
      </c>
      <c r="E139" s="38" t="s">
        <v>947</v>
      </c>
    </row>
    <row r="140" spans="1:5" ht="165.75">
      <c r="A140" t="s">
        <v>52</v>
      </c>
      <c r="E140" s="36" t="s">
        <v>549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0+O8+O37+O110+O115+O124+O137+O142+O171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948</v>
      </c>
      <c s="42">
        <f>0+I8+I37+I110+I115+I124+I137+I142+I171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948</v>
      </c>
      <c s="6"/>
      <c s="18" t="s">
        <v>949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577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582</v>
      </c>
      <c s="25" t="s">
        <v>50</v>
      </c>
      <c s="30" t="s">
        <v>583</v>
      </c>
      <c s="31" t="s">
        <v>59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49</v>
      </c>
      <c r="E10" s="36" t="s">
        <v>950</v>
      </c>
    </row>
    <row r="11" spans="1:5" ht="12.75">
      <c r="A11" s="37" t="s">
        <v>51</v>
      </c>
      <c r="E11" s="38" t="s">
        <v>50</v>
      </c>
    </row>
    <row r="12" spans="1:5" ht="12.75">
      <c r="A12" t="s">
        <v>52</v>
      </c>
      <c r="E12" s="36" t="s">
        <v>585</v>
      </c>
    </row>
    <row r="13" spans="1:16" ht="25.5">
      <c r="A13" s="25" t="s">
        <v>45</v>
      </c>
      <c s="29" t="s">
        <v>23</v>
      </c>
      <c s="29" t="s">
        <v>586</v>
      </c>
      <c s="25" t="s">
        <v>50</v>
      </c>
      <c s="30" t="s">
        <v>587</v>
      </c>
      <c s="31" t="s">
        <v>59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588</v>
      </c>
    </row>
    <row r="15" spans="1:5" ht="12.75">
      <c r="A15" s="37" t="s">
        <v>51</v>
      </c>
      <c r="E15" s="38" t="s">
        <v>50</v>
      </c>
    </row>
    <row r="16" spans="1:5" ht="12.75">
      <c r="A16" t="s">
        <v>52</v>
      </c>
      <c r="E16" s="36" t="s">
        <v>585</v>
      </c>
    </row>
    <row r="17" spans="1:16" ht="12.75">
      <c r="A17" s="25" t="s">
        <v>45</v>
      </c>
      <c s="29" t="s">
        <v>22</v>
      </c>
      <c s="29" t="s">
        <v>589</v>
      </c>
      <c s="25" t="s">
        <v>50</v>
      </c>
      <c s="30" t="s">
        <v>590</v>
      </c>
      <c s="31" t="s">
        <v>56</v>
      </c>
      <c s="32">
        <v>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49</v>
      </c>
      <c r="E18" s="36" t="s">
        <v>591</v>
      </c>
    </row>
    <row r="19" spans="1:5" ht="38.25">
      <c r="A19" s="37" t="s">
        <v>51</v>
      </c>
      <c r="E19" s="38" t="s">
        <v>951</v>
      </c>
    </row>
    <row r="20" spans="1:5" ht="12.75">
      <c r="A20" t="s">
        <v>52</v>
      </c>
      <c r="E20" s="36" t="s">
        <v>593</v>
      </c>
    </row>
    <row r="21" spans="1:16" ht="12.75">
      <c r="A21" s="25" t="s">
        <v>45</v>
      </c>
      <c s="29" t="s">
        <v>33</v>
      </c>
      <c s="29" t="s">
        <v>594</v>
      </c>
      <c s="25" t="s">
        <v>50</v>
      </c>
      <c s="30" t="s">
        <v>595</v>
      </c>
      <c s="31" t="s">
        <v>59</v>
      </c>
      <c s="32">
        <v>4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596</v>
      </c>
    </row>
    <row r="23" spans="1:5" ht="12.75">
      <c r="A23" s="37" t="s">
        <v>51</v>
      </c>
      <c r="E23" s="38" t="s">
        <v>952</v>
      </c>
    </row>
    <row r="24" spans="1:5" ht="12.75">
      <c r="A24" t="s">
        <v>52</v>
      </c>
      <c r="E24" s="36" t="s">
        <v>593</v>
      </c>
    </row>
    <row r="25" spans="1:16" ht="12.75">
      <c r="A25" s="25" t="s">
        <v>45</v>
      </c>
      <c s="29" t="s">
        <v>35</v>
      </c>
      <c s="29" t="s">
        <v>953</v>
      </c>
      <c s="25" t="s">
        <v>50</v>
      </c>
      <c s="30" t="s">
        <v>954</v>
      </c>
      <c s="31" t="s">
        <v>56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50</v>
      </c>
    </row>
    <row r="27" spans="1:5" ht="12.75">
      <c r="A27" s="37" t="s">
        <v>51</v>
      </c>
      <c r="E27" s="38" t="s">
        <v>955</v>
      </c>
    </row>
    <row r="28" spans="1:5" ht="12.75">
      <c r="A28" t="s">
        <v>52</v>
      </c>
      <c r="E28" s="36" t="s">
        <v>600</v>
      </c>
    </row>
    <row r="29" spans="1:16" ht="12.75">
      <c r="A29" s="25" t="s">
        <v>45</v>
      </c>
      <c s="29" t="s">
        <v>37</v>
      </c>
      <c s="29" t="s">
        <v>598</v>
      </c>
      <c s="25" t="s">
        <v>50</v>
      </c>
      <c s="30" t="s">
        <v>599</v>
      </c>
      <c s="31" t="s">
        <v>56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50</v>
      </c>
    </row>
    <row r="31" spans="1:5" ht="12.75">
      <c r="A31" s="37" t="s">
        <v>51</v>
      </c>
      <c r="E31" s="38" t="s">
        <v>50</v>
      </c>
    </row>
    <row r="32" spans="1:5" ht="12.75">
      <c r="A32" t="s">
        <v>52</v>
      </c>
      <c r="E32" s="36" t="s">
        <v>600</v>
      </c>
    </row>
    <row r="33" spans="1:16" ht="25.5">
      <c r="A33" s="25" t="s">
        <v>45</v>
      </c>
      <c s="29" t="s">
        <v>72</v>
      </c>
      <c s="29" t="s">
        <v>956</v>
      </c>
      <c s="25" t="s">
        <v>50</v>
      </c>
      <c s="30" t="s">
        <v>957</v>
      </c>
      <c s="31" t="s">
        <v>70</v>
      </c>
      <c s="32">
        <v>80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49</v>
      </c>
      <c r="E34" s="36" t="s">
        <v>958</v>
      </c>
    </row>
    <row r="35" spans="1:5" ht="12.75">
      <c r="A35" s="37" t="s">
        <v>51</v>
      </c>
      <c r="E35" s="38" t="s">
        <v>959</v>
      </c>
    </row>
    <row r="36" spans="1:5" ht="12.75">
      <c r="A36" t="s">
        <v>52</v>
      </c>
      <c r="E36" s="36" t="s">
        <v>960</v>
      </c>
    </row>
    <row r="37" spans="1:18" ht="12.75" customHeight="1">
      <c r="A37" s="6" t="s">
        <v>43</v>
      </c>
      <c s="6"/>
      <c s="40" t="s">
        <v>29</v>
      </c>
      <c s="6"/>
      <c s="27" t="s">
        <v>601</v>
      </c>
      <c s="6"/>
      <c s="6"/>
      <c s="6"/>
      <c s="41">
        <f>0+Q37</f>
      </c>
      <c r="O37">
        <f>0+R37</f>
      </c>
      <c r="Q37">
        <f>0+I38+I42+I46+I50+I54+I58+I62+I66+I70+I74+I78+I82+I86+I90+I94+I98+I102+I106</f>
      </c>
      <c>
        <f>0+O38+O42+O46+O50+O54+O58+O62+O66+O70+O74+O78+O82+O86+O90+O94+O98+O102+O106</f>
      </c>
    </row>
    <row r="38" spans="1:16" ht="12.75">
      <c r="A38" s="25" t="s">
        <v>45</v>
      </c>
      <c s="29" t="s">
        <v>75</v>
      </c>
      <c s="29" t="s">
        <v>635</v>
      </c>
      <c s="25" t="s">
        <v>50</v>
      </c>
      <c s="30" t="s">
        <v>636</v>
      </c>
      <c s="31" t="s">
        <v>459</v>
      </c>
      <c s="32">
        <v>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50</v>
      </c>
    </row>
    <row r="40" spans="1:5" ht="12.75">
      <c r="A40" s="37" t="s">
        <v>51</v>
      </c>
      <c r="E40" s="38" t="s">
        <v>961</v>
      </c>
    </row>
    <row r="41" spans="1:5" ht="38.25">
      <c r="A41" t="s">
        <v>52</v>
      </c>
      <c r="E41" s="36" t="s">
        <v>638</v>
      </c>
    </row>
    <row r="42" spans="1:16" ht="12.75">
      <c r="A42" s="25" t="s">
        <v>45</v>
      </c>
      <c s="29" t="s">
        <v>40</v>
      </c>
      <c s="29" t="s">
        <v>639</v>
      </c>
      <c s="25" t="s">
        <v>50</v>
      </c>
      <c s="30" t="s">
        <v>640</v>
      </c>
      <c s="31" t="s">
        <v>459</v>
      </c>
      <c s="32">
        <v>40.92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50</v>
      </c>
    </row>
    <row r="44" spans="1:5" ht="12.75">
      <c r="A44" s="37" t="s">
        <v>51</v>
      </c>
      <c r="E44" s="38" t="s">
        <v>962</v>
      </c>
    </row>
    <row r="45" spans="1:5" ht="369.75">
      <c r="A45" t="s">
        <v>52</v>
      </c>
      <c r="E45" s="36" t="s">
        <v>642</v>
      </c>
    </row>
    <row r="46" spans="1:16" ht="12.75">
      <c r="A46" s="25" t="s">
        <v>45</v>
      </c>
      <c s="29" t="s">
        <v>42</v>
      </c>
      <c s="29" t="s">
        <v>643</v>
      </c>
      <c s="25" t="s">
        <v>50</v>
      </c>
      <c s="30" t="s">
        <v>644</v>
      </c>
      <c s="31" t="s">
        <v>645</v>
      </c>
      <c s="32">
        <v>409.2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50</v>
      </c>
    </row>
    <row r="48" spans="1:5" ht="38.25">
      <c r="A48" s="37" t="s">
        <v>51</v>
      </c>
      <c r="E48" s="38" t="s">
        <v>963</v>
      </c>
    </row>
    <row r="49" spans="1:5" ht="25.5">
      <c r="A49" t="s">
        <v>52</v>
      </c>
      <c r="E49" s="36" t="s">
        <v>647</v>
      </c>
    </row>
    <row r="50" spans="1:16" ht="12.75">
      <c r="A50" s="25" t="s">
        <v>45</v>
      </c>
      <c s="29" t="s">
        <v>85</v>
      </c>
      <c s="29" t="s">
        <v>648</v>
      </c>
      <c s="25" t="s">
        <v>50</v>
      </c>
      <c s="30" t="s">
        <v>649</v>
      </c>
      <c s="31" t="s">
        <v>459</v>
      </c>
      <c s="32">
        <v>40.92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50</v>
      </c>
    </row>
    <row r="52" spans="1:5" ht="12.75">
      <c r="A52" s="37" t="s">
        <v>51</v>
      </c>
      <c r="E52" s="38" t="s">
        <v>962</v>
      </c>
    </row>
    <row r="53" spans="1:5" ht="369.75">
      <c r="A53" t="s">
        <v>52</v>
      </c>
      <c r="E53" s="36" t="s">
        <v>650</v>
      </c>
    </row>
    <row r="54" spans="1:16" ht="12.75">
      <c r="A54" s="25" t="s">
        <v>45</v>
      </c>
      <c s="29" t="s">
        <v>88</v>
      </c>
      <c s="29" t="s">
        <v>651</v>
      </c>
      <c s="25" t="s">
        <v>50</v>
      </c>
      <c s="30" t="s">
        <v>652</v>
      </c>
      <c s="31" t="s">
        <v>645</v>
      </c>
      <c s="32">
        <v>409.2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50</v>
      </c>
    </row>
    <row r="56" spans="1:5" ht="38.25">
      <c r="A56" s="37" t="s">
        <v>51</v>
      </c>
      <c r="E56" s="38" t="s">
        <v>963</v>
      </c>
    </row>
    <row r="57" spans="1:5" ht="25.5">
      <c r="A57" t="s">
        <v>52</v>
      </c>
      <c r="E57" s="36" t="s">
        <v>647</v>
      </c>
    </row>
    <row r="58" spans="1:16" ht="12.75">
      <c r="A58" s="25" t="s">
        <v>45</v>
      </c>
      <c s="29" t="s">
        <v>92</v>
      </c>
      <c s="29" t="s">
        <v>964</v>
      </c>
      <c s="25" t="s">
        <v>50</v>
      </c>
      <c s="30" t="s">
        <v>965</v>
      </c>
      <c s="31" t="s">
        <v>459</v>
      </c>
      <c s="32">
        <v>56.69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50</v>
      </c>
    </row>
    <row r="60" spans="1:5" ht="102">
      <c r="A60" s="37" t="s">
        <v>51</v>
      </c>
      <c r="E60" s="38" t="s">
        <v>966</v>
      </c>
    </row>
    <row r="61" spans="1:5" ht="318.75">
      <c r="A61" t="s">
        <v>52</v>
      </c>
      <c r="E61" s="36" t="s">
        <v>967</v>
      </c>
    </row>
    <row r="62" spans="1:16" ht="12.75">
      <c r="A62" s="25" t="s">
        <v>45</v>
      </c>
      <c s="29" t="s">
        <v>95</v>
      </c>
      <c s="29" t="s">
        <v>968</v>
      </c>
      <c s="25" t="s">
        <v>50</v>
      </c>
      <c s="30" t="s">
        <v>969</v>
      </c>
      <c s="31" t="s">
        <v>645</v>
      </c>
      <c s="32">
        <v>566.9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50</v>
      </c>
    </row>
    <row r="64" spans="1:5" ht="114.75">
      <c r="A64" s="37" t="s">
        <v>51</v>
      </c>
      <c r="E64" s="38" t="s">
        <v>970</v>
      </c>
    </row>
    <row r="65" spans="1:5" ht="25.5">
      <c r="A65" t="s">
        <v>52</v>
      </c>
      <c r="E65" s="36" t="s">
        <v>647</v>
      </c>
    </row>
    <row r="66" spans="1:16" ht="12.75">
      <c r="A66" s="25" t="s">
        <v>45</v>
      </c>
      <c s="29" t="s">
        <v>99</v>
      </c>
      <c s="29" t="s">
        <v>971</v>
      </c>
      <c s="25" t="s">
        <v>50</v>
      </c>
      <c s="30" t="s">
        <v>972</v>
      </c>
      <c s="31" t="s">
        <v>459</v>
      </c>
      <c s="32">
        <v>56.69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50</v>
      </c>
    </row>
    <row r="68" spans="1:5" ht="102">
      <c r="A68" s="37" t="s">
        <v>51</v>
      </c>
      <c r="E68" s="38" t="s">
        <v>966</v>
      </c>
    </row>
    <row r="69" spans="1:5" ht="318.75">
      <c r="A69" t="s">
        <v>52</v>
      </c>
      <c r="E69" s="36" t="s">
        <v>973</v>
      </c>
    </row>
    <row r="70" spans="1:16" ht="12.75">
      <c r="A70" s="25" t="s">
        <v>45</v>
      </c>
      <c s="29" t="s">
        <v>103</v>
      </c>
      <c s="29" t="s">
        <v>974</v>
      </c>
      <c s="25" t="s">
        <v>50</v>
      </c>
      <c s="30" t="s">
        <v>975</v>
      </c>
      <c s="31" t="s">
        <v>645</v>
      </c>
      <c s="32">
        <v>566.9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50</v>
      </c>
    </row>
    <row r="72" spans="1:5" ht="114.75">
      <c r="A72" s="37" t="s">
        <v>51</v>
      </c>
      <c r="E72" s="38" t="s">
        <v>970</v>
      </c>
    </row>
    <row r="73" spans="1:5" ht="25.5">
      <c r="A73" t="s">
        <v>52</v>
      </c>
      <c r="E73" s="36" t="s">
        <v>647</v>
      </c>
    </row>
    <row r="74" spans="1:16" ht="12.75">
      <c r="A74" s="25" t="s">
        <v>45</v>
      </c>
      <c s="29" t="s">
        <v>106</v>
      </c>
      <c s="29" t="s">
        <v>976</v>
      </c>
      <c s="25" t="s">
        <v>50</v>
      </c>
      <c s="30" t="s">
        <v>977</v>
      </c>
      <c s="31" t="s">
        <v>459</v>
      </c>
      <c s="32">
        <v>0.992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50</v>
      </c>
    </row>
    <row r="76" spans="1:5" ht="51">
      <c r="A76" s="37" t="s">
        <v>51</v>
      </c>
      <c r="E76" s="38" t="s">
        <v>978</v>
      </c>
    </row>
    <row r="77" spans="1:5" ht="318.75">
      <c r="A77" t="s">
        <v>52</v>
      </c>
      <c r="E77" s="36" t="s">
        <v>967</v>
      </c>
    </row>
    <row r="78" spans="1:16" ht="12.75">
      <c r="A78" s="25" t="s">
        <v>45</v>
      </c>
      <c s="29" t="s">
        <v>109</v>
      </c>
      <c s="29" t="s">
        <v>979</v>
      </c>
      <c s="25" t="s">
        <v>50</v>
      </c>
      <c s="30" t="s">
        <v>980</v>
      </c>
      <c s="31" t="s">
        <v>645</v>
      </c>
      <c s="32">
        <v>9.92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50</v>
      </c>
    </row>
    <row r="80" spans="1:5" ht="63.75">
      <c r="A80" s="37" t="s">
        <v>51</v>
      </c>
      <c r="E80" s="38" t="s">
        <v>981</v>
      </c>
    </row>
    <row r="81" spans="1:5" ht="25.5">
      <c r="A81" t="s">
        <v>52</v>
      </c>
      <c r="E81" s="36" t="s">
        <v>647</v>
      </c>
    </row>
    <row r="82" spans="1:16" ht="12.75">
      <c r="A82" s="25" t="s">
        <v>45</v>
      </c>
      <c s="29" t="s">
        <v>112</v>
      </c>
      <c s="29" t="s">
        <v>982</v>
      </c>
      <c s="25" t="s">
        <v>50</v>
      </c>
      <c s="30" t="s">
        <v>983</v>
      </c>
      <c s="31" t="s">
        <v>459</v>
      </c>
      <c s="32">
        <v>0.992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50</v>
      </c>
    </row>
    <row r="84" spans="1:5" ht="51">
      <c r="A84" s="37" t="s">
        <v>51</v>
      </c>
      <c r="E84" s="38" t="s">
        <v>978</v>
      </c>
    </row>
    <row r="85" spans="1:5" ht="318.75">
      <c r="A85" t="s">
        <v>52</v>
      </c>
      <c r="E85" s="36" t="s">
        <v>973</v>
      </c>
    </row>
    <row r="86" spans="1:16" ht="12.75">
      <c r="A86" s="25" t="s">
        <v>45</v>
      </c>
      <c s="29" t="s">
        <v>115</v>
      </c>
      <c s="29" t="s">
        <v>984</v>
      </c>
      <c s="25" t="s">
        <v>50</v>
      </c>
      <c s="30" t="s">
        <v>985</v>
      </c>
      <c s="31" t="s">
        <v>645</v>
      </c>
      <c s="32">
        <v>9.92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50</v>
      </c>
    </row>
    <row r="88" spans="1:5" ht="63.75">
      <c r="A88" s="37" t="s">
        <v>51</v>
      </c>
      <c r="E88" s="38" t="s">
        <v>981</v>
      </c>
    </row>
    <row r="89" spans="1:5" ht="25.5">
      <c r="A89" t="s">
        <v>52</v>
      </c>
      <c r="E89" s="36" t="s">
        <v>647</v>
      </c>
    </row>
    <row r="90" spans="1:16" ht="12.75">
      <c r="A90" s="25" t="s">
        <v>45</v>
      </c>
      <c s="29" t="s">
        <v>118</v>
      </c>
      <c s="29" t="s">
        <v>653</v>
      </c>
      <c s="25" t="s">
        <v>50</v>
      </c>
      <c s="30" t="s">
        <v>654</v>
      </c>
      <c s="31" t="s">
        <v>459</v>
      </c>
      <c s="32">
        <v>197.204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50</v>
      </c>
    </row>
    <row r="92" spans="1:5" ht="51">
      <c r="A92" s="37" t="s">
        <v>51</v>
      </c>
      <c r="E92" s="38" t="s">
        <v>986</v>
      </c>
    </row>
    <row r="93" spans="1:5" ht="191.25">
      <c r="A93" t="s">
        <v>52</v>
      </c>
      <c r="E93" s="36" t="s">
        <v>656</v>
      </c>
    </row>
    <row r="94" spans="1:16" ht="12.75">
      <c r="A94" s="25" t="s">
        <v>45</v>
      </c>
      <c s="29" t="s">
        <v>121</v>
      </c>
      <c s="29" t="s">
        <v>657</v>
      </c>
      <c s="25" t="s">
        <v>50</v>
      </c>
      <c s="30" t="s">
        <v>658</v>
      </c>
      <c s="31" t="s">
        <v>63</v>
      </c>
      <c s="32">
        <v>74.4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50</v>
      </c>
    </row>
    <row r="96" spans="1:5" ht="12.75">
      <c r="A96" s="37" t="s">
        <v>51</v>
      </c>
      <c r="E96" s="38" t="s">
        <v>987</v>
      </c>
    </row>
    <row r="97" spans="1:5" ht="25.5">
      <c r="A97" t="s">
        <v>52</v>
      </c>
      <c r="E97" s="36" t="s">
        <v>475</v>
      </c>
    </row>
    <row r="98" spans="1:16" ht="12.75">
      <c r="A98" s="25" t="s">
        <v>45</v>
      </c>
      <c s="29" t="s">
        <v>125</v>
      </c>
      <c s="29" t="s">
        <v>473</v>
      </c>
      <c s="25" t="s">
        <v>50</v>
      </c>
      <c s="30" t="s">
        <v>474</v>
      </c>
      <c s="31" t="s">
        <v>63</v>
      </c>
      <c s="32">
        <v>74.4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50</v>
      </c>
    </row>
    <row r="100" spans="1:5" ht="12.75">
      <c r="A100" s="37" t="s">
        <v>51</v>
      </c>
      <c r="E100" s="38" t="s">
        <v>987</v>
      </c>
    </row>
    <row r="101" spans="1:5" ht="25.5">
      <c r="A101" t="s">
        <v>52</v>
      </c>
      <c r="E101" s="36" t="s">
        <v>475</v>
      </c>
    </row>
    <row r="102" spans="1:16" ht="12.75">
      <c r="A102" s="25" t="s">
        <v>45</v>
      </c>
      <c s="29" t="s">
        <v>128</v>
      </c>
      <c s="29" t="s">
        <v>660</v>
      </c>
      <c s="25" t="s">
        <v>50</v>
      </c>
      <c s="30" t="s">
        <v>661</v>
      </c>
      <c s="31" t="s">
        <v>63</v>
      </c>
      <c s="32">
        <v>60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50</v>
      </c>
    </row>
    <row r="104" spans="1:5" ht="12.75">
      <c r="A104" s="37" t="s">
        <v>51</v>
      </c>
      <c r="E104" s="38" t="s">
        <v>988</v>
      </c>
    </row>
    <row r="105" spans="1:5" ht="38.25">
      <c r="A105" t="s">
        <v>52</v>
      </c>
      <c r="E105" s="36" t="s">
        <v>663</v>
      </c>
    </row>
    <row r="106" spans="1:16" ht="12.75">
      <c r="A106" s="25" t="s">
        <v>45</v>
      </c>
      <c s="29" t="s">
        <v>132</v>
      </c>
      <c s="29" t="s">
        <v>477</v>
      </c>
      <c s="25" t="s">
        <v>50</v>
      </c>
      <c s="30" t="s">
        <v>478</v>
      </c>
      <c s="31" t="s">
        <v>63</v>
      </c>
      <c s="32">
        <v>60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50</v>
      </c>
    </row>
    <row r="108" spans="1:5" ht="12.75">
      <c r="A108" s="37" t="s">
        <v>51</v>
      </c>
      <c r="E108" s="38" t="s">
        <v>989</v>
      </c>
    </row>
    <row r="109" spans="1:5" ht="25.5">
      <c r="A109" t="s">
        <v>52</v>
      </c>
      <c r="E109" s="36" t="s">
        <v>479</v>
      </c>
    </row>
    <row r="110" spans="1:18" ht="12.75" customHeight="1">
      <c r="A110" s="6" t="s">
        <v>43</v>
      </c>
      <c s="6"/>
      <c s="40" t="s">
        <v>23</v>
      </c>
      <c s="6"/>
      <c s="27" t="s">
        <v>990</v>
      </c>
      <c s="6"/>
      <c s="6"/>
      <c s="6"/>
      <c s="41">
        <f>0+Q110</f>
      </c>
      <c r="O110">
        <f>0+R110</f>
      </c>
      <c r="Q110">
        <f>0+I111</f>
      </c>
      <c>
        <f>0+O111</f>
      </c>
    </row>
    <row r="111" spans="1:16" ht="12.75">
      <c r="A111" s="25" t="s">
        <v>45</v>
      </c>
      <c s="29" t="s">
        <v>136</v>
      </c>
      <c s="29" t="s">
        <v>991</v>
      </c>
      <c s="25" t="s">
        <v>50</v>
      </c>
      <c s="30" t="s">
        <v>992</v>
      </c>
      <c s="31" t="s">
        <v>63</v>
      </c>
      <c s="32">
        <v>52.8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49</v>
      </c>
      <c r="E112" s="36" t="s">
        <v>50</v>
      </c>
    </row>
    <row r="113" spans="1:5" ht="12.75">
      <c r="A113" s="37" t="s">
        <v>51</v>
      </c>
      <c r="E113" s="38" t="s">
        <v>993</v>
      </c>
    </row>
    <row r="114" spans="1:5" ht="25.5">
      <c r="A114" t="s">
        <v>52</v>
      </c>
      <c r="E114" s="36" t="s">
        <v>994</v>
      </c>
    </row>
    <row r="115" spans="1:18" ht="12.75" customHeight="1">
      <c r="A115" s="6" t="s">
        <v>43</v>
      </c>
      <c s="6"/>
      <c s="40" t="s">
        <v>33</v>
      </c>
      <c s="6"/>
      <c s="27" t="s">
        <v>665</v>
      </c>
      <c s="6"/>
      <c s="6"/>
      <c s="6"/>
      <c s="41">
        <f>0+Q115</f>
      </c>
      <c r="O115">
        <f>0+R115</f>
      </c>
      <c r="Q115">
        <f>0+I116+I120</f>
      </c>
      <c>
        <f>0+O116+O120</f>
      </c>
    </row>
    <row r="116" spans="1:16" ht="12.75">
      <c r="A116" s="25" t="s">
        <v>45</v>
      </c>
      <c s="29" t="s">
        <v>141</v>
      </c>
      <c s="29" t="s">
        <v>995</v>
      </c>
      <c s="25" t="s">
        <v>50</v>
      </c>
      <c s="30" t="s">
        <v>996</v>
      </c>
      <c s="31" t="s">
        <v>459</v>
      </c>
      <c s="32">
        <v>0.425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49</v>
      </c>
      <c r="E117" s="36" t="s">
        <v>50</v>
      </c>
    </row>
    <row r="118" spans="1:5" ht="38.25">
      <c r="A118" s="37" t="s">
        <v>51</v>
      </c>
      <c r="E118" s="38" t="s">
        <v>997</v>
      </c>
    </row>
    <row r="119" spans="1:5" ht="369.75">
      <c r="A119" t="s">
        <v>52</v>
      </c>
      <c r="E119" s="36" t="s">
        <v>669</v>
      </c>
    </row>
    <row r="120" spans="1:16" ht="12.75">
      <c r="A120" s="25" t="s">
        <v>45</v>
      </c>
      <c s="29" t="s">
        <v>145</v>
      </c>
      <c s="29" t="s">
        <v>998</v>
      </c>
      <c s="25" t="s">
        <v>50</v>
      </c>
      <c s="30" t="s">
        <v>999</v>
      </c>
      <c s="31" t="s">
        <v>459</v>
      </c>
      <c s="32">
        <v>101.98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49</v>
      </c>
      <c r="E121" s="36" t="s">
        <v>50</v>
      </c>
    </row>
    <row r="122" spans="1:5" ht="89.25">
      <c r="A122" s="37" t="s">
        <v>51</v>
      </c>
      <c r="E122" s="38" t="s">
        <v>1000</v>
      </c>
    </row>
    <row r="123" spans="1:5" ht="38.25">
      <c r="A123" t="s">
        <v>52</v>
      </c>
      <c r="E123" s="36" t="s">
        <v>483</v>
      </c>
    </row>
    <row r="124" spans="1:18" ht="12.75" customHeight="1">
      <c r="A124" s="6" t="s">
        <v>43</v>
      </c>
      <c s="6"/>
      <c s="40" t="s">
        <v>35</v>
      </c>
      <c s="6"/>
      <c s="27" t="s">
        <v>670</v>
      </c>
      <c s="6"/>
      <c s="6"/>
      <c s="6"/>
      <c s="41">
        <f>0+Q124</f>
      </c>
      <c r="O124">
        <f>0+R124</f>
      </c>
      <c r="Q124">
        <f>0+I125+I129+I133</f>
      </c>
      <c>
        <f>0+O125+O129+O133</f>
      </c>
    </row>
    <row r="125" spans="1:16" ht="25.5">
      <c r="A125" s="25" t="s">
        <v>45</v>
      </c>
      <c s="29" t="s">
        <v>148</v>
      </c>
      <c s="29" t="s">
        <v>1001</v>
      </c>
      <c s="25" t="s">
        <v>50</v>
      </c>
      <c s="30" t="s">
        <v>1002</v>
      </c>
      <c s="31" t="s">
        <v>459</v>
      </c>
      <c s="32">
        <v>74.4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49</v>
      </c>
      <c r="E126" s="36" t="s">
        <v>50</v>
      </c>
    </row>
    <row r="127" spans="1:5" ht="12.75">
      <c r="A127" s="37" t="s">
        <v>51</v>
      </c>
      <c r="E127" s="38" t="s">
        <v>1003</v>
      </c>
    </row>
    <row r="128" spans="1:5" ht="280.5">
      <c r="A128" t="s">
        <v>52</v>
      </c>
      <c r="E128" s="36" t="s">
        <v>1004</v>
      </c>
    </row>
    <row r="129" spans="1:16" ht="25.5">
      <c r="A129" s="25" t="s">
        <v>45</v>
      </c>
      <c s="29" t="s">
        <v>151</v>
      </c>
      <c s="29" t="s">
        <v>489</v>
      </c>
      <c s="25" t="s">
        <v>50</v>
      </c>
      <c s="30" t="s">
        <v>490</v>
      </c>
      <c s="31" t="s">
        <v>63</v>
      </c>
      <c s="32">
        <v>148.8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49</v>
      </c>
      <c r="E130" s="36" t="s">
        <v>50</v>
      </c>
    </row>
    <row r="131" spans="1:5" ht="12.75">
      <c r="A131" s="37" t="s">
        <v>51</v>
      </c>
      <c r="E131" s="38" t="s">
        <v>1005</v>
      </c>
    </row>
    <row r="132" spans="1:5" ht="178.5">
      <c r="A132" t="s">
        <v>52</v>
      </c>
      <c r="E132" s="36" t="s">
        <v>491</v>
      </c>
    </row>
    <row r="133" spans="1:16" ht="12.75">
      <c r="A133" s="25" t="s">
        <v>45</v>
      </c>
      <c s="29" t="s">
        <v>156</v>
      </c>
      <c s="29" t="s">
        <v>671</v>
      </c>
      <c s="25" t="s">
        <v>50</v>
      </c>
      <c s="30" t="s">
        <v>672</v>
      </c>
      <c s="31" t="s">
        <v>459</v>
      </c>
      <c s="32">
        <v>0.6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49</v>
      </c>
      <c r="E134" s="36" t="s">
        <v>50</v>
      </c>
    </row>
    <row r="135" spans="1:5" ht="12.75">
      <c r="A135" s="37" t="s">
        <v>51</v>
      </c>
      <c r="E135" s="38" t="s">
        <v>1006</v>
      </c>
    </row>
    <row r="136" spans="1:5" ht="51">
      <c r="A136" t="s">
        <v>52</v>
      </c>
      <c r="E136" s="36" t="s">
        <v>674</v>
      </c>
    </row>
    <row r="137" spans="1:18" ht="12.75" customHeight="1">
      <c r="A137" s="6" t="s">
        <v>43</v>
      </c>
      <c s="6"/>
      <c s="40" t="s">
        <v>72</v>
      </c>
      <c s="6"/>
      <c s="27" t="s">
        <v>891</v>
      </c>
      <c s="6"/>
      <c s="6"/>
      <c s="6"/>
      <c s="41">
        <f>0+Q137</f>
      </c>
      <c r="O137">
        <f>0+R137</f>
      </c>
      <c r="Q137">
        <f>0+I138</f>
      </c>
      <c>
        <f>0+O138</f>
      </c>
    </row>
    <row r="138" spans="1:16" ht="12.75">
      <c r="A138" s="25" t="s">
        <v>45</v>
      </c>
      <c s="29" t="s">
        <v>159</v>
      </c>
      <c s="29" t="s">
        <v>1007</v>
      </c>
      <c s="25" t="s">
        <v>50</v>
      </c>
      <c s="30" t="s">
        <v>1008</v>
      </c>
      <c s="31" t="s">
        <v>70</v>
      </c>
      <c s="32">
        <v>19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49</v>
      </c>
      <c r="E139" s="36" t="s">
        <v>50</v>
      </c>
    </row>
    <row r="140" spans="1:5" ht="12.75">
      <c r="A140" s="37" t="s">
        <v>51</v>
      </c>
      <c r="E140" s="38" t="s">
        <v>1009</v>
      </c>
    </row>
    <row r="141" spans="1:5" ht="102">
      <c r="A141" t="s">
        <v>52</v>
      </c>
      <c r="E141" s="36" t="s">
        <v>503</v>
      </c>
    </row>
    <row r="142" spans="1:18" ht="12.75" customHeight="1">
      <c r="A142" s="6" t="s">
        <v>43</v>
      </c>
      <c s="6"/>
      <c s="40" t="s">
        <v>75</v>
      </c>
      <c s="6"/>
      <c s="27" t="s">
        <v>705</v>
      </c>
      <c s="6"/>
      <c s="6"/>
      <c s="6"/>
      <c s="41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12.75">
      <c r="A143" s="25" t="s">
        <v>45</v>
      </c>
      <c s="29" t="s">
        <v>162</v>
      </c>
      <c s="29" t="s">
        <v>1010</v>
      </c>
      <c s="25" t="s">
        <v>50</v>
      </c>
      <c s="30" t="s">
        <v>1011</v>
      </c>
      <c s="31" t="s">
        <v>70</v>
      </c>
      <c s="32">
        <v>5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49</v>
      </c>
      <c r="E144" s="36" t="s">
        <v>50</v>
      </c>
    </row>
    <row r="145" spans="1:5" ht="12.75">
      <c r="A145" s="37" t="s">
        <v>51</v>
      </c>
      <c r="E145" s="38" t="s">
        <v>1012</v>
      </c>
    </row>
    <row r="146" spans="1:5" ht="255">
      <c r="A146" t="s">
        <v>52</v>
      </c>
      <c r="E146" s="36" t="s">
        <v>1013</v>
      </c>
    </row>
    <row r="147" spans="1:16" ht="12.75">
      <c r="A147" s="25" t="s">
        <v>45</v>
      </c>
      <c s="29" t="s">
        <v>166</v>
      </c>
      <c s="29" t="s">
        <v>1014</v>
      </c>
      <c s="25" t="s">
        <v>50</v>
      </c>
      <c s="30" t="s">
        <v>1015</v>
      </c>
      <c s="31" t="s">
        <v>70</v>
      </c>
      <c s="32">
        <v>24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49</v>
      </c>
      <c r="E148" s="36" t="s">
        <v>50</v>
      </c>
    </row>
    <row r="149" spans="1:5" ht="12.75">
      <c r="A149" s="37" t="s">
        <v>51</v>
      </c>
      <c r="E149" s="38" t="s">
        <v>1016</v>
      </c>
    </row>
    <row r="150" spans="1:5" ht="242.25">
      <c r="A150" t="s">
        <v>52</v>
      </c>
      <c r="E150" s="36" t="s">
        <v>1017</v>
      </c>
    </row>
    <row r="151" spans="1:16" ht="12.75">
      <c r="A151" s="25" t="s">
        <v>45</v>
      </c>
      <c s="29" t="s">
        <v>170</v>
      </c>
      <c s="29" t="s">
        <v>1018</v>
      </c>
      <c s="25" t="s">
        <v>50</v>
      </c>
      <c s="30" t="s">
        <v>1019</v>
      </c>
      <c s="31" t="s">
        <v>70</v>
      </c>
      <c s="32">
        <v>70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49</v>
      </c>
      <c r="E152" s="36" t="s">
        <v>50</v>
      </c>
    </row>
    <row r="153" spans="1:5" ht="38.25">
      <c r="A153" s="37" t="s">
        <v>51</v>
      </c>
      <c r="E153" s="38" t="s">
        <v>1020</v>
      </c>
    </row>
    <row r="154" spans="1:5" ht="242.25">
      <c r="A154" t="s">
        <v>52</v>
      </c>
      <c r="E154" s="36" t="s">
        <v>1021</v>
      </c>
    </row>
    <row r="155" spans="1:16" ht="12.75">
      <c r="A155" s="25" t="s">
        <v>45</v>
      </c>
      <c s="29" t="s">
        <v>173</v>
      </c>
      <c s="29" t="s">
        <v>1022</v>
      </c>
      <c s="25" t="s">
        <v>50</v>
      </c>
      <c s="30" t="s">
        <v>1023</v>
      </c>
      <c s="31" t="s">
        <v>70</v>
      </c>
      <c s="32">
        <v>48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49</v>
      </c>
      <c r="E156" s="36" t="s">
        <v>50</v>
      </c>
    </row>
    <row r="157" spans="1:5" ht="12.75">
      <c r="A157" s="37" t="s">
        <v>51</v>
      </c>
      <c r="E157" s="38" t="s">
        <v>1024</v>
      </c>
    </row>
    <row r="158" spans="1:5" ht="242.25">
      <c r="A158" t="s">
        <v>52</v>
      </c>
      <c r="E158" s="36" t="s">
        <v>1021</v>
      </c>
    </row>
    <row r="159" spans="1:16" ht="12.75">
      <c r="A159" s="25" t="s">
        <v>45</v>
      </c>
      <c s="29" t="s">
        <v>177</v>
      </c>
      <c s="29" t="s">
        <v>1025</v>
      </c>
      <c s="25" t="s">
        <v>50</v>
      </c>
      <c s="30" t="s">
        <v>1026</v>
      </c>
      <c s="31" t="s">
        <v>59</v>
      </c>
      <c s="32">
        <v>2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49</v>
      </c>
      <c r="E160" s="36" t="s">
        <v>50</v>
      </c>
    </row>
    <row r="161" spans="1:5" ht="12.75">
      <c r="A161" s="37" t="s">
        <v>51</v>
      </c>
      <c r="E161" s="38" t="s">
        <v>1027</v>
      </c>
    </row>
    <row r="162" spans="1:5" ht="89.25">
      <c r="A162" t="s">
        <v>52</v>
      </c>
      <c r="E162" s="36" t="s">
        <v>1028</v>
      </c>
    </row>
    <row r="163" spans="1:16" ht="12.75">
      <c r="A163" s="25" t="s">
        <v>45</v>
      </c>
      <c s="29" t="s">
        <v>180</v>
      </c>
      <c s="29" t="s">
        <v>1029</v>
      </c>
      <c s="25" t="s">
        <v>50</v>
      </c>
      <c s="30" t="s">
        <v>1030</v>
      </c>
      <c s="31" t="s">
        <v>59</v>
      </c>
      <c s="32">
        <v>1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49</v>
      </c>
      <c r="E164" s="36" t="s">
        <v>50</v>
      </c>
    </row>
    <row r="165" spans="1:5" ht="12.75">
      <c r="A165" s="37" t="s">
        <v>51</v>
      </c>
      <c r="E165" s="38" t="s">
        <v>1031</v>
      </c>
    </row>
    <row r="166" spans="1:5" ht="89.25">
      <c r="A166" t="s">
        <v>52</v>
      </c>
      <c r="E166" s="36" t="s">
        <v>1028</v>
      </c>
    </row>
    <row r="167" spans="1:16" ht="25.5">
      <c r="A167" s="25" t="s">
        <v>45</v>
      </c>
      <c s="29" t="s">
        <v>184</v>
      </c>
      <c s="29" t="s">
        <v>1032</v>
      </c>
      <c s="25" t="s">
        <v>50</v>
      </c>
      <c s="30" t="s">
        <v>1033</v>
      </c>
      <c s="31" t="s">
        <v>59</v>
      </c>
      <c s="32">
        <v>1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38.25">
      <c r="A168" s="35" t="s">
        <v>49</v>
      </c>
      <c r="E168" s="36" t="s">
        <v>1034</v>
      </c>
    </row>
    <row r="169" spans="1:5" ht="12.75">
      <c r="A169" s="37" t="s">
        <v>51</v>
      </c>
      <c r="E169" s="38" t="s">
        <v>1035</v>
      </c>
    </row>
    <row r="170" spans="1:5" ht="51">
      <c r="A170" t="s">
        <v>52</v>
      </c>
      <c r="E170" s="36" t="s">
        <v>1036</v>
      </c>
    </row>
    <row r="171" spans="1:18" ht="12.75" customHeight="1">
      <c r="A171" s="6" t="s">
        <v>43</v>
      </c>
      <c s="6"/>
      <c s="40" t="s">
        <v>17</v>
      </c>
      <c s="6"/>
      <c s="27" t="s">
        <v>543</v>
      </c>
      <c s="6"/>
      <c s="6"/>
      <c s="6"/>
      <c s="41">
        <f>0+Q171</f>
      </c>
      <c r="O171">
        <f>0+R171</f>
      </c>
      <c r="Q171">
        <f>0+I172+I176</f>
      </c>
      <c>
        <f>0+O172+O176</f>
      </c>
    </row>
    <row r="172" spans="1:16" ht="25.5">
      <c r="A172" s="25" t="s">
        <v>45</v>
      </c>
      <c s="29" t="s">
        <v>188</v>
      </c>
      <c s="29" t="s">
        <v>738</v>
      </c>
      <c s="25" t="s">
        <v>50</v>
      </c>
      <c s="30" t="s">
        <v>739</v>
      </c>
      <c s="31" t="s">
        <v>547</v>
      </c>
      <c s="32">
        <v>207.064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49</v>
      </c>
      <c r="E173" s="36" t="s">
        <v>50</v>
      </c>
    </row>
    <row r="174" spans="1:5" ht="63.75">
      <c r="A174" s="37" t="s">
        <v>51</v>
      </c>
      <c r="E174" s="38" t="s">
        <v>1037</v>
      </c>
    </row>
    <row r="175" spans="1:5" ht="165.75">
      <c r="A175" t="s">
        <v>52</v>
      </c>
      <c r="E175" s="36" t="s">
        <v>549</v>
      </c>
    </row>
    <row r="176" spans="1:16" ht="25.5">
      <c r="A176" s="25" t="s">
        <v>45</v>
      </c>
      <c s="29" t="s">
        <v>192</v>
      </c>
      <c s="29" t="s">
        <v>551</v>
      </c>
      <c s="25" t="s">
        <v>50</v>
      </c>
      <c s="30" t="s">
        <v>552</v>
      </c>
      <c s="31" t="s">
        <v>547</v>
      </c>
      <c s="32">
        <v>226.785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49</v>
      </c>
      <c r="E177" s="36" t="s">
        <v>50</v>
      </c>
    </row>
    <row r="178" spans="1:5" ht="63.75">
      <c r="A178" s="37" t="s">
        <v>51</v>
      </c>
      <c r="E178" s="38" t="s">
        <v>1038</v>
      </c>
    </row>
    <row r="179" spans="1:5" ht="165.75">
      <c r="A179" t="s">
        <v>52</v>
      </c>
      <c r="E179" s="36" t="s">
        <v>549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0+O8+O25+O78+O87+O124+O149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1039</v>
      </c>
      <c s="42">
        <f>0+I8+I25+I78+I87+I124+I149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1039</v>
      </c>
      <c s="6"/>
      <c s="18" t="s">
        <v>1040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577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582</v>
      </c>
      <c s="25" t="s">
        <v>50</v>
      </c>
      <c s="30" t="s">
        <v>583</v>
      </c>
      <c s="31" t="s">
        <v>59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49</v>
      </c>
      <c r="E10" s="36" t="s">
        <v>950</v>
      </c>
    </row>
    <row r="11" spans="1:5" ht="12.75">
      <c r="A11" s="37" t="s">
        <v>51</v>
      </c>
      <c r="E11" s="38" t="s">
        <v>50</v>
      </c>
    </row>
    <row r="12" spans="1:5" ht="12.75">
      <c r="A12" t="s">
        <v>52</v>
      </c>
      <c r="E12" s="36" t="s">
        <v>585</v>
      </c>
    </row>
    <row r="13" spans="1:16" ht="25.5">
      <c r="A13" s="25" t="s">
        <v>45</v>
      </c>
      <c s="29" t="s">
        <v>23</v>
      </c>
      <c s="29" t="s">
        <v>586</v>
      </c>
      <c s="25" t="s">
        <v>50</v>
      </c>
      <c s="30" t="s">
        <v>587</v>
      </c>
      <c s="31" t="s">
        <v>59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588</v>
      </c>
    </row>
    <row r="15" spans="1:5" ht="12.75">
      <c r="A15" s="37" t="s">
        <v>51</v>
      </c>
      <c r="E15" s="38" t="s">
        <v>50</v>
      </c>
    </row>
    <row r="16" spans="1:5" ht="12.75">
      <c r="A16" t="s">
        <v>52</v>
      </c>
      <c r="E16" s="36" t="s">
        <v>585</v>
      </c>
    </row>
    <row r="17" spans="1:16" ht="12.75">
      <c r="A17" s="25" t="s">
        <v>45</v>
      </c>
      <c s="29" t="s">
        <v>22</v>
      </c>
      <c s="29" t="s">
        <v>594</v>
      </c>
      <c s="25" t="s">
        <v>50</v>
      </c>
      <c s="30" t="s">
        <v>595</v>
      </c>
      <c s="31" t="s">
        <v>59</v>
      </c>
      <c s="32">
        <v>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596</v>
      </c>
    </row>
    <row r="19" spans="1:5" ht="12.75">
      <c r="A19" s="37" t="s">
        <v>51</v>
      </c>
      <c r="E19" s="38" t="s">
        <v>597</v>
      </c>
    </row>
    <row r="20" spans="1:5" ht="12.75">
      <c r="A20" t="s">
        <v>52</v>
      </c>
      <c r="E20" s="36" t="s">
        <v>593</v>
      </c>
    </row>
    <row r="21" spans="1:16" ht="12.75">
      <c r="A21" s="25" t="s">
        <v>45</v>
      </c>
      <c s="29" t="s">
        <v>33</v>
      </c>
      <c s="29" t="s">
        <v>598</v>
      </c>
      <c s="25" t="s">
        <v>50</v>
      </c>
      <c s="30" t="s">
        <v>599</v>
      </c>
      <c s="31" t="s">
        <v>56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50</v>
      </c>
    </row>
    <row r="23" spans="1:5" ht="12.75">
      <c r="A23" s="37" t="s">
        <v>51</v>
      </c>
      <c r="E23" s="38" t="s">
        <v>50</v>
      </c>
    </row>
    <row r="24" spans="1:5" ht="12.75">
      <c r="A24" t="s">
        <v>52</v>
      </c>
      <c r="E24" s="36" t="s">
        <v>600</v>
      </c>
    </row>
    <row r="25" spans="1:18" ht="12.75" customHeight="1">
      <c r="A25" s="6" t="s">
        <v>43</v>
      </c>
      <c s="6"/>
      <c s="40" t="s">
        <v>29</v>
      </c>
      <c s="6"/>
      <c s="27" t="s">
        <v>601</v>
      </c>
      <c s="6"/>
      <c s="6"/>
      <c s="6"/>
      <c s="41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25" t="s">
        <v>45</v>
      </c>
      <c s="29" t="s">
        <v>35</v>
      </c>
      <c s="29" t="s">
        <v>611</v>
      </c>
      <c s="25" t="s">
        <v>50</v>
      </c>
      <c s="30" t="s">
        <v>612</v>
      </c>
      <c s="31" t="s">
        <v>459</v>
      </c>
      <c s="32">
        <v>2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49</v>
      </c>
      <c r="E27" s="36" t="s">
        <v>50</v>
      </c>
    </row>
    <row r="28" spans="1:5" ht="12.75">
      <c r="A28" s="37" t="s">
        <v>51</v>
      </c>
      <c r="E28" s="38" t="s">
        <v>1041</v>
      </c>
    </row>
    <row r="29" spans="1:5" ht="63.75">
      <c r="A29" t="s">
        <v>52</v>
      </c>
      <c r="E29" s="36" t="s">
        <v>605</v>
      </c>
    </row>
    <row r="30" spans="1:16" ht="12.75">
      <c r="A30" s="25" t="s">
        <v>45</v>
      </c>
      <c s="29" t="s">
        <v>37</v>
      </c>
      <c s="29" t="s">
        <v>614</v>
      </c>
      <c s="25" t="s">
        <v>50</v>
      </c>
      <c s="30" t="s">
        <v>615</v>
      </c>
      <c s="31" t="s">
        <v>608</v>
      </c>
      <c s="32">
        <v>50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49</v>
      </c>
      <c r="E31" s="36" t="s">
        <v>50</v>
      </c>
    </row>
    <row r="32" spans="1:5" ht="51">
      <c r="A32" s="37" t="s">
        <v>51</v>
      </c>
      <c r="E32" s="38" t="s">
        <v>1042</v>
      </c>
    </row>
    <row r="33" spans="1:5" ht="25.5">
      <c r="A33" t="s">
        <v>52</v>
      </c>
      <c r="E33" s="36" t="s">
        <v>610</v>
      </c>
    </row>
    <row r="34" spans="1:16" ht="25.5">
      <c r="A34" s="25" t="s">
        <v>45</v>
      </c>
      <c s="29" t="s">
        <v>72</v>
      </c>
      <c s="29" t="s">
        <v>617</v>
      </c>
      <c s="25" t="s">
        <v>50</v>
      </c>
      <c s="30" t="s">
        <v>618</v>
      </c>
      <c s="31" t="s">
        <v>70</v>
      </c>
      <c s="32">
        <v>14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50</v>
      </c>
    </row>
    <row r="36" spans="1:5" ht="25.5">
      <c r="A36" s="37" t="s">
        <v>51</v>
      </c>
      <c r="E36" s="38" t="s">
        <v>1043</v>
      </c>
    </row>
    <row r="37" spans="1:5" ht="63.75">
      <c r="A37" t="s">
        <v>52</v>
      </c>
      <c r="E37" s="36" t="s">
        <v>605</v>
      </c>
    </row>
    <row r="38" spans="1:16" ht="25.5">
      <c r="A38" s="25" t="s">
        <v>45</v>
      </c>
      <c s="29" t="s">
        <v>75</v>
      </c>
      <c s="29" t="s">
        <v>620</v>
      </c>
      <c s="25" t="s">
        <v>50</v>
      </c>
      <c s="30" t="s">
        <v>621</v>
      </c>
      <c s="31" t="s">
        <v>608</v>
      </c>
      <c s="32">
        <v>52.5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50</v>
      </c>
    </row>
    <row r="40" spans="1:5" ht="89.25">
      <c r="A40" s="37" t="s">
        <v>51</v>
      </c>
      <c r="E40" s="38" t="s">
        <v>1044</v>
      </c>
    </row>
    <row r="41" spans="1:5" ht="25.5">
      <c r="A41" t="s">
        <v>52</v>
      </c>
      <c r="E41" s="36" t="s">
        <v>610</v>
      </c>
    </row>
    <row r="42" spans="1:16" ht="12.75">
      <c r="A42" s="25" t="s">
        <v>45</v>
      </c>
      <c s="29" t="s">
        <v>40</v>
      </c>
      <c s="29" t="s">
        <v>629</v>
      </c>
      <c s="25" t="s">
        <v>50</v>
      </c>
      <c s="30" t="s">
        <v>630</v>
      </c>
      <c s="31" t="s">
        <v>459</v>
      </c>
      <c s="32">
        <v>8.25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50</v>
      </c>
    </row>
    <row r="44" spans="1:5" ht="12.75">
      <c r="A44" s="37" t="s">
        <v>51</v>
      </c>
      <c r="E44" s="38" t="s">
        <v>1045</v>
      </c>
    </row>
    <row r="45" spans="1:5" ht="63.75">
      <c r="A45" t="s">
        <v>52</v>
      </c>
      <c r="E45" s="36" t="s">
        <v>605</v>
      </c>
    </row>
    <row r="46" spans="1:16" ht="12.75">
      <c r="A46" s="25" t="s">
        <v>45</v>
      </c>
      <c s="29" t="s">
        <v>42</v>
      </c>
      <c s="29" t="s">
        <v>632</v>
      </c>
      <c s="25" t="s">
        <v>50</v>
      </c>
      <c s="30" t="s">
        <v>633</v>
      </c>
      <c s="31" t="s">
        <v>608</v>
      </c>
      <c s="32">
        <v>198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50</v>
      </c>
    </row>
    <row r="48" spans="1:5" ht="51">
      <c r="A48" s="37" t="s">
        <v>51</v>
      </c>
      <c r="E48" s="38" t="s">
        <v>1046</v>
      </c>
    </row>
    <row r="49" spans="1:5" ht="25.5">
      <c r="A49" t="s">
        <v>52</v>
      </c>
      <c r="E49" s="36" t="s">
        <v>610</v>
      </c>
    </row>
    <row r="50" spans="1:16" ht="12.75">
      <c r="A50" s="25" t="s">
        <v>45</v>
      </c>
      <c s="29" t="s">
        <v>85</v>
      </c>
      <c s="29" t="s">
        <v>639</v>
      </c>
      <c s="25" t="s">
        <v>50</v>
      </c>
      <c s="30" t="s">
        <v>640</v>
      </c>
      <c s="31" t="s">
        <v>459</v>
      </c>
      <c s="32">
        <v>13.063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50</v>
      </c>
    </row>
    <row r="52" spans="1:5" ht="38.25">
      <c r="A52" s="37" t="s">
        <v>51</v>
      </c>
      <c r="E52" s="38" t="s">
        <v>1047</v>
      </c>
    </row>
    <row r="53" spans="1:5" ht="369.75">
      <c r="A53" t="s">
        <v>52</v>
      </c>
      <c r="E53" s="36" t="s">
        <v>642</v>
      </c>
    </row>
    <row r="54" spans="1:16" ht="12.75">
      <c r="A54" s="25" t="s">
        <v>45</v>
      </c>
      <c s="29" t="s">
        <v>88</v>
      </c>
      <c s="29" t="s">
        <v>643</v>
      </c>
      <c s="25" t="s">
        <v>50</v>
      </c>
      <c s="30" t="s">
        <v>644</v>
      </c>
      <c s="31" t="s">
        <v>645</v>
      </c>
      <c s="32">
        <v>130.63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50</v>
      </c>
    </row>
    <row r="56" spans="1:5" ht="51">
      <c r="A56" s="37" t="s">
        <v>51</v>
      </c>
      <c r="E56" s="38" t="s">
        <v>1048</v>
      </c>
    </row>
    <row r="57" spans="1:5" ht="25.5">
      <c r="A57" t="s">
        <v>52</v>
      </c>
      <c r="E57" s="36" t="s">
        <v>647</v>
      </c>
    </row>
    <row r="58" spans="1:16" ht="12.75">
      <c r="A58" s="25" t="s">
        <v>45</v>
      </c>
      <c s="29" t="s">
        <v>92</v>
      </c>
      <c s="29" t="s">
        <v>648</v>
      </c>
      <c s="25" t="s">
        <v>50</v>
      </c>
      <c s="30" t="s">
        <v>649</v>
      </c>
      <c s="31" t="s">
        <v>459</v>
      </c>
      <c s="32">
        <v>13.063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50</v>
      </c>
    </row>
    <row r="60" spans="1:5" ht="38.25">
      <c r="A60" s="37" t="s">
        <v>51</v>
      </c>
      <c r="E60" s="38" t="s">
        <v>1047</v>
      </c>
    </row>
    <row r="61" spans="1:5" ht="369.75">
      <c r="A61" t="s">
        <v>52</v>
      </c>
      <c r="E61" s="36" t="s">
        <v>650</v>
      </c>
    </row>
    <row r="62" spans="1:16" ht="12.75">
      <c r="A62" s="25" t="s">
        <v>45</v>
      </c>
      <c s="29" t="s">
        <v>95</v>
      </c>
      <c s="29" t="s">
        <v>651</v>
      </c>
      <c s="25" t="s">
        <v>50</v>
      </c>
      <c s="30" t="s">
        <v>652</v>
      </c>
      <c s="31" t="s">
        <v>645</v>
      </c>
      <c s="32">
        <v>130.63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50</v>
      </c>
    </row>
    <row r="64" spans="1:5" ht="51">
      <c r="A64" s="37" t="s">
        <v>51</v>
      </c>
      <c r="E64" s="38" t="s">
        <v>1048</v>
      </c>
    </row>
    <row r="65" spans="1:5" ht="25.5">
      <c r="A65" t="s">
        <v>52</v>
      </c>
      <c r="E65" s="36" t="s">
        <v>647</v>
      </c>
    </row>
    <row r="66" spans="1:16" ht="12.75">
      <c r="A66" s="25" t="s">
        <v>45</v>
      </c>
      <c s="29" t="s">
        <v>99</v>
      </c>
      <c s="29" t="s">
        <v>653</v>
      </c>
      <c s="25" t="s">
        <v>50</v>
      </c>
      <c s="30" t="s">
        <v>654</v>
      </c>
      <c s="31" t="s">
        <v>459</v>
      </c>
      <c s="32">
        <v>26.125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50</v>
      </c>
    </row>
    <row r="68" spans="1:5" ht="38.25">
      <c r="A68" s="37" t="s">
        <v>51</v>
      </c>
      <c r="E68" s="38" t="s">
        <v>1049</v>
      </c>
    </row>
    <row r="69" spans="1:5" ht="191.25">
      <c r="A69" t="s">
        <v>52</v>
      </c>
      <c r="E69" s="36" t="s">
        <v>656</v>
      </c>
    </row>
    <row r="70" spans="1:16" ht="12.75">
      <c r="A70" s="25" t="s">
        <v>45</v>
      </c>
      <c s="29" t="s">
        <v>103</v>
      </c>
      <c s="29" t="s">
        <v>657</v>
      </c>
      <c s="25" t="s">
        <v>50</v>
      </c>
      <c s="30" t="s">
        <v>658</v>
      </c>
      <c s="31" t="s">
        <v>63</v>
      </c>
      <c s="32">
        <v>32.5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50</v>
      </c>
    </row>
    <row r="72" spans="1:5" ht="38.25">
      <c r="A72" s="37" t="s">
        <v>51</v>
      </c>
      <c r="E72" s="38" t="s">
        <v>1050</v>
      </c>
    </row>
    <row r="73" spans="1:5" ht="25.5">
      <c r="A73" t="s">
        <v>52</v>
      </c>
      <c r="E73" s="36" t="s">
        <v>475</v>
      </c>
    </row>
    <row r="74" spans="1:16" ht="12.75">
      <c r="A74" s="25" t="s">
        <v>45</v>
      </c>
      <c s="29" t="s">
        <v>106</v>
      </c>
      <c s="29" t="s">
        <v>473</v>
      </c>
      <c s="25" t="s">
        <v>50</v>
      </c>
      <c s="30" t="s">
        <v>474</v>
      </c>
      <c s="31" t="s">
        <v>63</v>
      </c>
      <c s="32">
        <v>32.5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50</v>
      </c>
    </row>
    <row r="76" spans="1:5" ht="38.25">
      <c r="A76" s="37" t="s">
        <v>51</v>
      </c>
      <c r="E76" s="38" t="s">
        <v>1050</v>
      </c>
    </row>
    <row r="77" spans="1:5" ht="25.5">
      <c r="A77" t="s">
        <v>52</v>
      </c>
      <c r="E77" s="36" t="s">
        <v>475</v>
      </c>
    </row>
    <row r="78" spans="1:18" ht="12.75" customHeight="1">
      <c r="A78" s="6" t="s">
        <v>43</v>
      </c>
      <c s="6"/>
      <c s="40" t="s">
        <v>33</v>
      </c>
      <c s="6"/>
      <c s="27" t="s">
        <v>665</v>
      </c>
      <c s="6"/>
      <c s="6"/>
      <c s="6"/>
      <c s="41">
        <f>0+Q78</f>
      </c>
      <c r="O78">
        <f>0+R78</f>
      </c>
      <c r="Q78">
        <f>0+I79+I83</f>
      </c>
      <c>
        <f>0+O79+O83</f>
      </c>
    </row>
    <row r="79" spans="1:16" ht="12.75">
      <c r="A79" s="25" t="s">
        <v>45</v>
      </c>
      <c s="29" t="s">
        <v>109</v>
      </c>
      <c s="29" t="s">
        <v>666</v>
      </c>
      <c s="25" t="s">
        <v>50</v>
      </c>
      <c s="30" t="s">
        <v>667</v>
      </c>
      <c s="31" t="s">
        <v>459</v>
      </c>
      <c s="32">
        <v>0.3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49</v>
      </c>
      <c r="E80" s="36" t="s">
        <v>50</v>
      </c>
    </row>
    <row r="81" spans="1:5" ht="12.75">
      <c r="A81" s="37" t="s">
        <v>51</v>
      </c>
      <c r="E81" s="38" t="s">
        <v>668</v>
      </c>
    </row>
    <row r="82" spans="1:5" ht="369.75">
      <c r="A82" t="s">
        <v>52</v>
      </c>
      <c r="E82" s="36" t="s">
        <v>669</v>
      </c>
    </row>
    <row r="83" spans="1:16" ht="12.75">
      <c r="A83" s="25" t="s">
        <v>45</v>
      </c>
      <c s="29" t="s">
        <v>112</v>
      </c>
      <c s="29" t="s">
        <v>1051</v>
      </c>
      <c s="25" t="s">
        <v>50</v>
      </c>
      <c s="30" t="s">
        <v>1052</v>
      </c>
      <c s="31" t="s">
        <v>459</v>
      </c>
      <c s="32">
        <v>5.544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49</v>
      </c>
      <c r="E84" s="36" t="s">
        <v>50</v>
      </c>
    </row>
    <row r="85" spans="1:5" ht="12.75">
      <c r="A85" s="37" t="s">
        <v>51</v>
      </c>
      <c r="E85" s="38" t="s">
        <v>1053</v>
      </c>
    </row>
    <row r="86" spans="1:5" ht="369.75">
      <c r="A86" t="s">
        <v>52</v>
      </c>
      <c r="E86" s="36" t="s">
        <v>669</v>
      </c>
    </row>
    <row r="87" spans="1:18" ht="12.75" customHeight="1">
      <c r="A87" s="6" t="s">
        <v>43</v>
      </c>
      <c s="6"/>
      <c s="40" t="s">
        <v>35</v>
      </c>
      <c s="6"/>
      <c s="27" t="s">
        <v>670</v>
      </c>
      <c s="6"/>
      <c s="6"/>
      <c s="6"/>
      <c s="41">
        <f>0+Q87</f>
      </c>
      <c r="O87">
        <f>0+R87</f>
      </c>
      <c r="Q87">
        <f>0+I88+I92+I96+I100+I104+I108+I112+I116+I120</f>
      </c>
      <c>
        <f>0+O88+O92+O96+O100+O104+O108+O112+O116+O120</f>
      </c>
    </row>
    <row r="88" spans="1:16" ht="12.75">
      <c r="A88" s="25" t="s">
        <v>45</v>
      </c>
      <c s="29" t="s">
        <v>115</v>
      </c>
      <c s="29" t="s">
        <v>671</v>
      </c>
      <c s="25" t="s">
        <v>50</v>
      </c>
      <c s="30" t="s">
        <v>672</v>
      </c>
      <c s="31" t="s">
        <v>459</v>
      </c>
      <c s="32">
        <v>18.5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49</v>
      </c>
      <c r="E89" s="36" t="s">
        <v>50</v>
      </c>
    </row>
    <row r="90" spans="1:5" ht="38.25">
      <c r="A90" s="37" t="s">
        <v>51</v>
      </c>
      <c r="E90" s="38" t="s">
        <v>1054</v>
      </c>
    </row>
    <row r="91" spans="1:5" ht="51">
      <c r="A91" t="s">
        <v>52</v>
      </c>
      <c r="E91" s="36" t="s">
        <v>674</v>
      </c>
    </row>
    <row r="92" spans="1:16" ht="12.75">
      <c r="A92" s="25" t="s">
        <v>45</v>
      </c>
      <c s="29" t="s">
        <v>118</v>
      </c>
      <c s="29" t="s">
        <v>675</v>
      </c>
      <c s="25" t="s">
        <v>50</v>
      </c>
      <c s="30" t="s">
        <v>676</v>
      </c>
      <c s="31" t="s">
        <v>63</v>
      </c>
      <c s="32">
        <v>45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49</v>
      </c>
      <c r="E93" s="36" t="s">
        <v>50</v>
      </c>
    </row>
    <row r="94" spans="1:5" ht="12.75">
      <c r="A94" s="37" t="s">
        <v>51</v>
      </c>
      <c r="E94" s="38" t="s">
        <v>1055</v>
      </c>
    </row>
    <row r="95" spans="1:5" ht="51">
      <c r="A95" t="s">
        <v>52</v>
      </c>
      <c r="E95" s="36" t="s">
        <v>678</v>
      </c>
    </row>
    <row r="96" spans="1:16" ht="12.75">
      <c r="A96" s="25" t="s">
        <v>45</v>
      </c>
      <c s="29" t="s">
        <v>121</v>
      </c>
      <c s="29" t="s">
        <v>679</v>
      </c>
      <c s="25" t="s">
        <v>50</v>
      </c>
      <c s="30" t="s">
        <v>680</v>
      </c>
      <c s="31" t="s">
        <v>63</v>
      </c>
      <c s="32">
        <v>90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49</v>
      </c>
      <c r="E97" s="36" t="s">
        <v>50</v>
      </c>
    </row>
    <row r="98" spans="1:5" ht="12.75">
      <c r="A98" s="37" t="s">
        <v>51</v>
      </c>
      <c r="E98" s="38" t="s">
        <v>1056</v>
      </c>
    </row>
    <row r="99" spans="1:5" ht="51">
      <c r="A99" t="s">
        <v>52</v>
      </c>
      <c r="E99" s="36" t="s">
        <v>678</v>
      </c>
    </row>
    <row r="100" spans="1:16" ht="12.75">
      <c r="A100" s="25" t="s">
        <v>45</v>
      </c>
      <c s="29" t="s">
        <v>125</v>
      </c>
      <c s="29" t="s">
        <v>682</v>
      </c>
      <c s="25" t="s">
        <v>50</v>
      </c>
      <c s="30" t="s">
        <v>683</v>
      </c>
      <c s="31" t="s">
        <v>459</v>
      </c>
      <c s="32">
        <v>1.8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49</v>
      </c>
      <c r="E101" s="36" t="s">
        <v>50</v>
      </c>
    </row>
    <row r="102" spans="1:5" ht="12.75">
      <c r="A102" s="37" t="s">
        <v>51</v>
      </c>
      <c r="E102" s="38" t="s">
        <v>1057</v>
      </c>
    </row>
    <row r="103" spans="1:5" ht="140.25">
      <c r="A103" t="s">
        <v>52</v>
      </c>
      <c r="E103" s="36" t="s">
        <v>685</v>
      </c>
    </row>
    <row r="104" spans="1:16" ht="12.75">
      <c r="A104" s="25" t="s">
        <v>45</v>
      </c>
      <c s="29" t="s">
        <v>128</v>
      </c>
      <c s="29" t="s">
        <v>686</v>
      </c>
      <c s="25" t="s">
        <v>50</v>
      </c>
      <c s="30" t="s">
        <v>687</v>
      </c>
      <c s="31" t="s">
        <v>459</v>
      </c>
      <c s="32">
        <v>2.7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49</v>
      </c>
      <c r="E105" s="36" t="s">
        <v>50</v>
      </c>
    </row>
    <row r="106" spans="1:5" ht="12.75">
      <c r="A106" s="37" t="s">
        <v>51</v>
      </c>
      <c r="E106" s="38" t="s">
        <v>1058</v>
      </c>
    </row>
    <row r="107" spans="1:5" ht="140.25">
      <c r="A107" t="s">
        <v>52</v>
      </c>
      <c r="E107" s="36" t="s">
        <v>685</v>
      </c>
    </row>
    <row r="108" spans="1:16" ht="12.75">
      <c r="A108" s="25" t="s">
        <v>45</v>
      </c>
      <c s="29" t="s">
        <v>132</v>
      </c>
      <c s="29" t="s">
        <v>689</v>
      </c>
      <c s="25" t="s">
        <v>50</v>
      </c>
      <c s="30" t="s">
        <v>690</v>
      </c>
      <c s="31" t="s">
        <v>459</v>
      </c>
      <c s="32">
        <v>2.25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49</v>
      </c>
      <c r="E109" s="36" t="s">
        <v>50</v>
      </c>
    </row>
    <row r="110" spans="1:5" ht="12.75">
      <c r="A110" s="37" t="s">
        <v>51</v>
      </c>
      <c r="E110" s="38" t="s">
        <v>1059</v>
      </c>
    </row>
    <row r="111" spans="1:5" ht="140.25">
      <c r="A111" t="s">
        <v>52</v>
      </c>
      <c r="E111" s="36" t="s">
        <v>685</v>
      </c>
    </row>
    <row r="112" spans="1:16" ht="12.75">
      <c r="A112" s="25" t="s">
        <v>45</v>
      </c>
      <c s="29" t="s">
        <v>136</v>
      </c>
      <c s="29" t="s">
        <v>692</v>
      </c>
      <c s="25" t="s">
        <v>50</v>
      </c>
      <c s="30" t="s">
        <v>693</v>
      </c>
      <c s="31" t="s">
        <v>63</v>
      </c>
      <c s="32">
        <v>3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49</v>
      </c>
      <c r="E113" s="36" t="s">
        <v>694</v>
      </c>
    </row>
    <row r="114" spans="1:5" ht="12.75">
      <c r="A114" s="37" t="s">
        <v>51</v>
      </c>
      <c r="E114" s="38" t="s">
        <v>695</v>
      </c>
    </row>
    <row r="115" spans="1:5" ht="153">
      <c r="A115" t="s">
        <v>52</v>
      </c>
      <c r="E115" s="36" t="s">
        <v>696</v>
      </c>
    </row>
    <row r="116" spans="1:16" ht="12.75">
      <c r="A116" s="25" t="s">
        <v>45</v>
      </c>
      <c s="29" t="s">
        <v>141</v>
      </c>
      <c s="29" t="s">
        <v>697</v>
      </c>
      <c s="25" t="s">
        <v>50</v>
      </c>
      <c s="30" t="s">
        <v>698</v>
      </c>
      <c s="31" t="s">
        <v>63</v>
      </c>
      <c s="32">
        <v>20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49</v>
      </c>
      <c r="E117" s="36" t="s">
        <v>50</v>
      </c>
    </row>
    <row r="118" spans="1:5" ht="12.75">
      <c r="A118" s="37" t="s">
        <v>51</v>
      </c>
      <c r="E118" s="38" t="s">
        <v>1060</v>
      </c>
    </row>
    <row r="119" spans="1:5" ht="153">
      <c r="A119" t="s">
        <v>52</v>
      </c>
      <c r="E119" s="36" t="s">
        <v>700</v>
      </c>
    </row>
    <row r="120" spans="1:16" ht="12.75">
      <c r="A120" s="25" t="s">
        <v>45</v>
      </c>
      <c s="29" t="s">
        <v>145</v>
      </c>
      <c s="29" t="s">
        <v>701</v>
      </c>
      <c s="25" t="s">
        <v>50</v>
      </c>
      <c s="30" t="s">
        <v>702</v>
      </c>
      <c s="31" t="s">
        <v>70</v>
      </c>
      <c s="32">
        <v>17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49</v>
      </c>
      <c r="E121" s="36" t="s">
        <v>50</v>
      </c>
    </row>
    <row r="122" spans="1:5" ht="12.75">
      <c r="A122" s="37" t="s">
        <v>51</v>
      </c>
      <c r="E122" s="38" t="s">
        <v>1061</v>
      </c>
    </row>
    <row r="123" spans="1:5" ht="38.25">
      <c r="A123" t="s">
        <v>52</v>
      </c>
      <c r="E123" s="36" t="s">
        <v>704</v>
      </c>
    </row>
    <row r="124" spans="1:18" ht="12.75" customHeight="1">
      <c r="A124" s="6" t="s">
        <v>43</v>
      </c>
      <c s="6"/>
      <c s="40" t="s">
        <v>40</v>
      </c>
      <c s="6"/>
      <c s="27" t="s">
        <v>717</v>
      </c>
      <c s="6"/>
      <c s="6"/>
      <c s="6"/>
      <c s="41">
        <f>0+Q124</f>
      </c>
      <c r="O124">
        <f>0+R124</f>
      </c>
      <c r="Q124">
        <f>0+I125+I129+I133+I137+I141+I145</f>
      </c>
      <c>
        <f>0+O125+O129+O133+O137+O141+O145</f>
      </c>
    </row>
    <row r="125" spans="1:16" ht="12.75">
      <c r="A125" s="25" t="s">
        <v>45</v>
      </c>
      <c s="29" t="s">
        <v>148</v>
      </c>
      <c s="29" t="s">
        <v>718</v>
      </c>
      <c s="25" t="s">
        <v>50</v>
      </c>
      <c s="30" t="s">
        <v>719</v>
      </c>
      <c s="31" t="s">
        <v>70</v>
      </c>
      <c s="32">
        <v>12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49</v>
      </c>
      <c r="E126" s="36" t="s">
        <v>50</v>
      </c>
    </row>
    <row r="127" spans="1:5" ht="12.75">
      <c r="A127" s="37" t="s">
        <v>51</v>
      </c>
      <c r="E127" s="38" t="s">
        <v>1062</v>
      </c>
    </row>
    <row r="128" spans="1:5" ht="51">
      <c r="A128" t="s">
        <v>52</v>
      </c>
      <c r="E128" s="36" t="s">
        <v>721</v>
      </c>
    </row>
    <row r="129" spans="1:16" ht="12.75">
      <c r="A129" s="25" t="s">
        <v>45</v>
      </c>
      <c s="29" t="s">
        <v>151</v>
      </c>
      <c s="29" t="s">
        <v>1063</v>
      </c>
      <c s="25" t="s">
        <v>50</v>
      </c>
      <c s="30" t="s">
        <v>1064</v>
      </c>
      <c s="31" t="s">
        <v>70</v>
      </c>
      <c s="32">
        <v>12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49</v>
      </c>
      <c r="E130" s="36" t="s">
        <v>50</v>
      </c>
    </row>
    <row r="131" spans="1:5" ht="12.75">
      <c r="A131" s="37" t="s">
        <v>51</v>
      </c>
      <c r="E131" s="38" t="s">
        <v>1065</v>
      </c>
    </row>
    <row r="132" spans="1:5" ht="51">
      <c r="A132" t="s">
        <v>52</v>
      </c>
      <c r="E132" s="36" t="s">
        <v>721</v>
      </c>
    </row>
    <row r="133" spans="1:16" ht="12.75">
      <c r="A133" s="25" t="s">
        <v>45</v>
      </c>
      <c s="29" t="s">
        <v>156</v>
      </c>
      <c s="29" t="s">
        <v>730</v>
      </c>
      <c s="25" t="s">
        <v>50</v>
      </c>
      <c s="30" t="s">
        <v>731</v>
      </c>
      <c s="31" t="s">
        <v>70</v>
      </c>
      <c s="32">
        <v>17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49</v>
      </c>
      <c r="E134" s="36" t="s">
        <v>50</v>
      </c>
    </row>
    <row r="135" spans="1:5" ht="12.75">
      <c r="A135" s="37" t="s">
        <v>51</v>
      </c>
      <c r="E135" s="38" t="s">
        <v>1066</v>
      </c>
    </row>
    <row r="136" spans="1:5" ht="25.5">
      <c r="A136" t="s">
        <v>52</v>
      </c>
      <c r="E136" s="36" t="s">
        <v>733</v>
      </c>
    </row>
    <row r="137" spans="1:16" ht="12.75">
      <c r="A137" s="25" t="s">
        <v>45</v>
      </c>
      <c s="29" t="s">
        <v>159</v>
      </c>
      <c s="29" t="s">
        <v>1067</v>
      </c>
      <c s="25" t="s">
        <v>50</v>
      </c>
      <c s="30" t="s">
        <v>1068</v>
      </c>
      <c s="31" t="s">
        <v>63</v>
      </c>
      <c s="32">
        <v>47.52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49</v>
      </c>
      <c r="E138" s="36" t="s">
        <v>50</v>
      </c>
    </row>
    <row r="139" spans="1:5" ht="12.75">
      <c r="A139" s="37" t="s">
        <v>51</v>
      </c>
      <c r="E139" s="38" t="s">
        <v>1069</v>
      </c>
    </row>
    <row r="140" spans="1:5" ht="267.75">
      <c r="A140" t="s">
        <v>52</v>
      </c>
      <c r="E140" s="36" t="s">
        <v>1070</v>
      </c>
    </row>
    <row r="141" spans="1:16" ht="12.75">
      <c r="A141" s="25" t="s">
        <v>45</v>
      </c>
      <c s="29" t="s">
        <v>162</v>
      </c>
      <c s="29" t="s">
        <v>1071</v>
      </c>
      <c s="25" t="s">
        <v>50</v>
      </c>
      <c s="30" t="s">
        <v>1072</v>
      </c>
      <c s="31" t="s">
        <v>63</v>
      </c>
      <c s="32">
        <v>43.2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49</v>
      </c>
      <c r="E142" s="36" t="s">
        <v>50</v>
      </c>
    </row>
    <row r="143" spans="1:5" ht="12.75">
      <c r="A143" s="37" t="s">
        <v>51</v>
      </c>
      <c r="E143" s="38" t="s">
        <v>1073</v>
      </c>
    </row>
    <row r="144" spans="1:5" ht="178.5">
      <c r="A144" t="s">
        <v>52</v>
      </c>
      <c r="E144" s="36" t="s">
        <v>1074</v>
      </c>
    </row>
    <row r="145" spans="1:16" ht="25.5">
      <c r="A145" s="25" t="s">
        <v>45</v>
      </c>
      <c s="29" t="s">
        <v>166</v>
      </c>
      <c s="29" t="s">
        <v>1075</v>
      </c>
      <c s="25" t="s">
        <v>50</v>
      </c>
      <c s="30" t="s">
        <v>1076</v>
      </c>
      <c s="31" t="s">
        <v>608</v>
      </c>
      <c s="32">
        <v>162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49</v>
      </c>
      <c r="E146" s="36" t="s">
        <v>50</v>
      </c>
    </row>
    <row r="147" spans="1:5" ht="51">
      <c r="A147" s="37" t="s">
        <v>51</v>
      </c>
      <c r="E147" s="38" t="s">
        <v>1077</v>
      </c>
    </row>
    <row r="148" spans="1:5" ht="127.5">
      <c r="A148" t="s">
        <v>52</v>
      </c>
      <c r="E148" s="36" t="s">
        <v>1078</v>
      </c>
    </row>
    <row r="149" spans="1:18" ht="12.75" customHeight="1">
      <c r="A149" s="6" t="s">
        <v>43</v>
      </c>
      <c s="6"/>
      <c s="40" t="s">
        <v>17</v>
      </c>
      <c s="6"/>
      <c s="27" t="s">
        <v>543</v>
      </c>
      <c s="6"/>
      <c s="6"/>
      <c s="6"/>
      <c s="41">
        <f>0+Q149</f>
      </c>
      <c r="O149">
        <f>0+R149</f>
      </c>
      <c r="Q149">
        <f>0+I150+I154+I158+I162</f>
      </c>
      <c>
        <f>0+O150+O154+O158+O162</f>
      </c>
    </row>
    <row r="150" spans="1:16" ht="25.5">
      <c r="A150" s="25" t="s">
        <v>45</v>
      </c>
      <c s="29" t="s">
        <v>170</v>
      </c>
      <c s="29" t="s">
        <v>738</v>
      </c>
      <c s="25" t="s">
        <v>50</v>
      </c>
      <c s="30" t="s">
        <v>739</v>
      </c>
      <c s="31" t="s">
        <v>547</v>
      </c>
      <c s="32">
        <v>27.432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49</v>
      </c>
      <c r="E151" s="36" t="s">
        <v>50</v>
      </c>
    </row>
    <row r="152" spans="1:5" ht="51">
      <c r="A152" s="37" t="s">
        <v>51</v>
      </c>
      <c r="E152" s="38" t="s">
        <v>1079</v>
      </c>
    </row>
    <row r="153" spans="1:5" ht="165.75">
      <c r="A153" t="s">
        <v>52</v>
      </c>
      <c r="E153" s="36" t="s">
        <v>549</v>
      </c>
    </row>
    <row r="154" spans="1:16" ht="25.5">
      <c r="A154" s="25" t="s">
        <v>45</v>
      </c>
      <c s="29" t="s">
        <v>173</v>
      </c>
      <c s="29" t="s">
        <v>551</v>
      </c>
      <c s="25" t="s">
        <v>50</v>
      </c>
      <c s="30" t="s">
        <v>552</v>
      </c>
      <c s="31" t="s">
        <v>547</v>
      </c>
      <c s="32">
        <v>30.045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49</v>
      </c>
      <c r="E155" s="36" t="s">
        <v>50</v>
      </c>
    </row>
    <row r="156" spans="1:5" ht="51">
      <c r="A156" s="37" t="s">
        <v>51</v>
      </c>
      <c r="E156" s="38" t="s">
        <v>1080</v>
      </c>
    </row>
    <row r="157" spans="1:5" ht="165.75">
      <c r="A157" t="s">
        <v>52</v>
      </c>
      <c r="E157" s="36" t="s">
        <v>549</v>
      </c>
    </row>
    <row r="158" spans="1:16" ht="25.5">
      <c r="A158" s="25" t="s">
        <v>45</v>
      </c>
      <c s="29" t="s">
        <v>177</v>
      </c>
      <c s="29" t="s">
        <v>742</v>
      </c>
      <c s="25" t="s">
        <v>50</v>
      </c>
      <c s="30" t="s">
        <v>743</v>
      </c>
      <c s="31" t="s">
        <v>547</v>
      </c>
      <c s="32">
        <v>19.8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49</v>
      </c>
      <c r="E159" s="36" t="s">
        <v>50</v>
      </c>
    </row>
    <row r="160" spans="1:5" ht="38.25">
      <c r="A160" s="37" t="s">
        <v>51</v>
      </c>
      <c r="E160" s="38" t="s">
        <v>1081</v>
      </c>
    </row>
    <row r="161" spans="1:5" ht="165.75">
      <c r="A161" t="s">
        <v>52</v>
      </c>
      <c r="E161" s="36" t="s">
        <v>549</v>
      </c>
    </row>
    <row r="162" spans="1:16" ht="25.5">
      <c r="A162" s="25" t="s">
        <v>45</v>
      </c>
      <c s="29" t="s">
        <v>180</v>
      </c>
      <c s="29" t="s">
        <v>555</v>
      </c>
      <c s="25" t="s">
        <v>50</v>
      </c>
      <c s="30" t="s">
        <v>556</v>
      </c>
      <c s="31" t="s">
        <v>547</v>
      </c>
      <c s="32">
        <v>26.45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49</v>
      </c>
      <c r="E163" s="36" t="s">
        <v>50</v>
      </c>
    </row>
    <row r="164" spans="1:5" ht="102">
      <c r="A164" s="37" t="s">
        <v>51</v>
      </c>
      <c r="E164" s="38" t="s">
        <v>1082</v>
      </c>
    </row>
    <row r="165" spans="1:5" ht="165.75">
      <c r="A165" t="s">
        <v>52</v>
      </c>
      <c r="E165" s="36" t="s">
        <v>549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0+O8+O25+O122+O135+O184+O205+O238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1083</v>
      </c>
      <c s="42">
        <f>0+I8+I25+I122+I135+I184+I205+I238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1083</v>
      </c>
      <c s="6"/>
      <c s="18" t="s">
        <v>1084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577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582</v>
      </c>
      <c s="25" t="s">
        <v>50</v>
      </c>
      <c s="30" t="s">
        <v>583</v>
      </c>
      <c s="31" t="s">
        <v>59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49</v>
      </c>
      <c r="E10" s="36" t="s">
        <v>950</v>
      </c>
    </row>
    <row r="11" spans="1:5" ht="12.75">
      <c r="A11" s="37" t="s">
        <v>51</v>
      </c>
      <c r="E11" s="38" t="s">
        <v>50</v>
      </c>
    </row>
    <row r="12" spans="1:5" ht="12.75">
      <c r="A12" t="s">
        <v>52</v>
      </c>
      <c r="E12" s="36" t="s">
        <v>585</v>
      </c>
    </row>
    <row r="13" spans="1:16" ht="25.5">
      <c r="A13" s="25" t="s">
        <v>45</v>
      </c>
      <c s="29" t="s">
        <v>23</v>
      </c>
      <c s="29" t="s">
        <v>586</v>
      </c>
      <c s="25" t="s">
        <v>50</v>
      </c>
      <c s="30" t="s">
        <v>587</v>
      </c>
      <c s="31" t="s">
        <v>59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588</v>
      </c>
    </row>
    <row r="15" spans="1:5" ht="12.75">
      <c r="A15" s="37" t="s">
        <v>51</v>
      </c>
      <c r="E15" s="38" t="s">
        <v>50</v>
      </c>
    </row>
    <row r="16" spans="1:5" ht="12.75">
      <c r="A16" t="s">
        <v>52</v>
      </c>
      <c r="E16" s="36" t="s">
        <v>585</v>
      </c>
    </row>
    <row r="17" spans="1:16" ht="12.75">
      <c r="A17" s="25" t="s">
        <v>45</v>
      </c>
      <c s="29" t="s">
        <v>22</v>
      </c>
      <c s="29" t="s">
        <v>594</v>
      </c>
      <c s="25" t="s">
        <v>50</v>
      </c>
      <c s="30" t="s">
        <v>595</v>
      </c>
      <c s="31" t="s">
        <v>59</v>
      </c>
      <c s="32">
        <v>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596</v>
      </c>
    </row>
    <row r="19" spans="1:5" ht="12.75">
      <c r="A19" s="37" t="s">
        <v>51</v>
      </c>
      <c r="E19" s="38" t="s">
        <v>597</v>
      </c>
    </row>
    <row r="20" spans="1:5" ht="12.75">
      <c r="A20" t="s">
        <v>52</v>
      </c>
      <c r="E20" s="36" t="s">
        <v>593</v>
      </c>
    </row>
    <row r="21" spans="1:16" ht="12.75">
      <c r="A21" s="25" t="s">
        <v>45</v>
      </c>
      <c s="29" t="s">
        <v>33</v>
      </c>
      <c s="29" t="s">
        <v>598</v>
      </c>
      <c s="25" t="s">
        <v>50</v>
      </c>
      <c s="30" t="s">
        <v>599</v>
      </c>
      <c s="31" t="s">
        <v>56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50</v>
      </c>
    </row>
    <row r="23" spans="1:5" ht="12.75">
      <c r="A23" s="37" t="s">
        <v>51</v>
      </c>
      <c r="E23" s="38" t="s">
        <v>50</v>
      </c>
    </row>
    <row r="24" spans="1:5" ht="12.75">
      <c r="A24" t="s">
        <v>52</v>
      </c>
      <c r="E24" s="36" t="s">
        <v>600</v>
      </c>
    </row>
    <row r="25" spans="1:18" ht="12.75" customHeight="1">
      <c r="A25" s="6" t="s">
        <v>43</v>
      </c>
      <c s="6"/>
      <c s="40" t="s">
        <v>29</v>
      </c>
      <c s="6"/>
      <c s="27" t="s">
        <v>601</v>
      </c>
      <c s="6"/>
      <c s="6"/>
      <c s="6"/>
      <c s="41">
        <f>0+Q25</f>
      </c>
      <c r="O25">
        <f>0+R25</f>
      </c>
      <c r="Q25">
        <f>0+I26+I30+I34+I38+I42+I46+I50+I54+I58+I62+I66+I70+I74+I78+I82+I86+I90+I94+I98+I102+I106+I110+I114+I118</f>
      </c>
      <c>
        <f>0+O26+O30+O34+O38+O42+O46+O50+O54+O58+O62+O66+O70+O74+O78+O82+O86+O90+O94+O98+O102+O106+O110+O114+O118</f>
      </c>
    </row>
    <row r="26" spans="1:16" ht="12.75">
      <c r="A26" s="25" t="s">
        <v>45</v>
      </c>
      <c s="29" t="s">
        <v>35</v>
      </c>
      <c s="29" t="s">
        <v>602</v>
      </c>
      <c s="25" t="s">
        <v>50</v>
      </c>
      <c s="30" t="s">
        <v>603</v>
      </c>
      <c s="31" t="s">
        <v>459</v>
      </c>
      <c s="32">
        <v>2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49</v>
      </c>
      <c r="E27" s="36" t="s">
        <v>50</v>
      </c>
    </row>
    <row r="28" spans="1:5" ht="12.75">
      <c r="A28" s="37" t="s">
        <v>51</v>
      </c>
      <c r="E28" s="38" t="s">
        <v>1085</v>
      </c>
    </row>
    <row r="29" spans="1:5" ht="63.75">
      <c r="A29" t="s">
        <v>52</v>
      </c>
      <c r="E29" s="36" t="s">
        <v>605</v>
      </c>
    </row>
    <row r="30" spans="1:16" ht="12.75">
      <c r="A30" s="25" t="s">
        <v>45</v>
      </c>
      <c s="29" t="s">
        <v>37</v>
      </c>
      <c s="29" t="s">
        <v>606</v>
      </c>
      <c s="25" t="s">
        <v>50</v>
      </c>
      <c s="30" t="s">
        <v>607</v>
      </c>
      <c s="31" t="s">
        <v>608</v>
      </c>
      <c s="32">
        <v>46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49</v>
      </c>
      <c r="E31" s="36" t="s">
        <v>50</v>
      </c>
    </row>
    <row r="32" spans="1:5" ht="76.5">
      <c r="A32" s="37" t="s">
        <v>51</v>
      </c>
      <c r="E32" s="38" t="s">
        <v>1086</v>
      </c>
    </row>
    <row r="33" spans="1:5" ht="25.5">
      <c r="A33" t="s">
        <v>52</v>
      </c>
      <c r="E33" s="36" t="s">
        <v>610</v>
      </c>
    </row>
    <row r="34" spans="1:16" ht="12.75">
      <c r="A34" s="25" t="s">
        <v>45</v>
      </c>
      <c s="29" t="s">
        <v>72</v>
      </c>
      <c s="29" t="s">
        <v>611</v>
      </c>
      <c s="25" t="s">
        <v>50</v>
      </c>
      <c s="30" t="s">
        <v>612</v>
      </c>
      <c s="31" t="s">
        <v>459</v>
      </c>
      <c s="32">
        <v>2.16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50</v>
      </c>
    </row>
    <row r="36" spans="1:5" ht="12.75">
      <c r="A36" s="37" t="s">
        <v>51</v>
      </c>
      <c r="E36" s="38" t="s">
        <v>1087</v>
      </c>
    </row>
    <row r="37" spans="1:5" ht="63.75">
      <c r="A37" t="s">
        <v>52</v>
      </c>
      <c r="E37" s="36" t="s">
        <v>605</v>
      </c>
    </row>
    <row r="38" spans="1:16" ht="12.75">
      <c r="A38" s="25" t="s">
        <v>45</v>
      </c>
      <c s="29" t="s">
        <v>75</v>
      </c>
      <c s="29" t="s">
        <v>614</v>
      </c>
      <c s="25" t="s">
        <v>50</v>
      </c>
      <c s="30" t="s">
        <v>615</v>
      </c>
      <c s="31" t="s">
        <v>608</v>
      </c>
      <c s="32">
        <v>54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50</v>
      </c>
    </row>
    <row r="40" spans="1:5" ht="51">
      <c r="A40" s="37" t="s">
        <v>51</v>
      </c>
      <c r="E40" s="38" t="s">
        <v>1088</v>
      </c>
    </row>
    <row r="41" spans="1:5" ht="25.5">
      <c r="A41" t="s">
        <v>52</v>
      </c>
      <c r="E41" s="36" t="s">
        <v>610</v>
      </c>
    </row>
    <row r="42" spans="1:16" ht="25.5">
      <c r="A42" s="25" t="s">
        <v>45</v>
      </c>
      <c s="29" t="s">
        <v>40</v>
      </c>
      <c s="29" t="s">
        <v>617</v>
      </c>
      <c s="25" t="s">
        <v>50</v>
      </c>
      <c s="30" t="s">
        <v>618</v>
      </c>
      <c s="31" t="s">
        <v>70</v>
      </c>
      <c s="32">
        <v>17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50</v>
      </c>
    </row>
    <row r="44" spans="1:5" ht="25.5">
      <c r="A44" s="37" t="s">
        <v>51</v>
      </c>
      <c r="E44" s="38" t="s">
        <v>1089</v>
      </c>
    </row>
    <row r="45" spans="1:5" ht="63.75">
      <c r="A45" t="s">
        <v>52</v>
      </c>
      <c r="E45" s="36" t="s">
        <v>605</v>
      </c>
    </row>
    <row r="46" spans="1:16" ht="25.5">
      <c r="A46" s="25" t="s">
        <v>45</v>
      </c>
      <c s="29" t="s">
        <v>42</v>
      </c>
      <c s="29" t="s">
        <v>620</v>
      </c>
      <c s="25" t="s">
        <v>50</v>
      </c>
      <c s="30" t="s">
        <v>621</v>
      </c>
      <c s="31" t="s">
        <v>608</v>
      </c>
      <c s="32">
        <v>63.775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50</v>
      </c>
    </row>
    <row r="48" spans="1:5" ht="89.25">
      <c r="A48" s="37" t="s">
        <v>51</v>
      </c>
      <c r="E48" s="38" t="s">
        <v>1090</v>
      </c>
    </row>
    <row r="49" spans="1:5" ht="25.5">
      <c r="A49" t="s">
        <v>52</v>
      </c>
      <c r="E49" s="36" t="s">
        <v>610</v>
      </c>
    </row>
    <row r="50" spans="1:16" ht="12.75">
      <c r="A50" s="25" t="s">
        <v>45</v>
      </c>
      <c s="29" t="s">
        <v>85</v>
      </c>
      <c s="29" t="s">
        <v>623</v>
      </c>
      <c s="25" t="s">
        <v>50</v>
      </c>
      <c s="30" t="s">
        <v>624</v>
      </c>
      <c s="31" t="s">
        <v>70</v>
      </c>
      <c s="32">
        <v>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50</v>
      </c>
    </row>
    <row r="52" spans="1:5" ht="12.75">
      <c r="A52" s="37" t="s">
        <v>51</v>
      </c>
      <c r="E52" s="38" t="s">
        <v>1091</v>
      </c>
    </row>
    <row r="53" spans="1:5" ht="63.75">
      <c r="A53" t="s">
        <v>52</v>
      </c>
      <c r="E53" s="36" t="s">
        <v>605</v>
      </c>
    </row>
    <row r="54" spans="1:16" ht="12.75">
      <c r="A54" s="25" t="s">
        <v>45</v>
      </c>
      <c s="29" t="s">
        <v>88</v>
      </c>
      <c s="29" t="s">
        <v>626</v>
      </c>
      <c s="25" t="s">
        <v>50</v>
      </c>
      <c s="30" t="s">
        <v>627</v>
      </c>
      <c s="31" t="s">
        <v>608</v>
      </c>
      <c s="32">
        <v>14.875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50</v>
      </c>
    </row>
    <row r="56" spans="1:5" ht="63.75">
      <c r="A56" s="37" t="s">
        <v>51</v>
      </c>
      <c r="E56" s="38" t="s">
        <v>1092</v>
      </c>
    </row>
    <row r="57" spans="1:5" ht="25.5">
      <c r="A57" t="s">
        <v>52</v>
      </c>
      <c r="E57" s="36" t="s">
        <v>610</v>
      </c>
    </row>
    <row r="58" spans="1:16" ht="12.75">
      <c r="A58" s="25" t="s">
        <v>45</v>
      </c>
      <c s="29" t="s">
        <v>92</v>
      </c>
      <c s="29" t="s">
        <v>629</v>
      </c>
      <c s="25" t="s">
        <v>50</v>
      </c>
      <c s="30" t="s">
        <v>630</v>
      </c>
      <c s="31" t="s">
        <v>459</v>
      </c>
      <c s="32">
        <v>12.9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50</v>
      </c>
    </row>
    <row r="60" spans="1:5" ht="12.75">
      <c r="A60" s="37" t="s">
        <v>51</v>
      </c>
      <c r="E60" s="38" t="s">
        <v>1093</v>
      </c>
    </row>
    <row r="61" spans="1:5" ht="63.75">
      <c r="A61" t="s">
        <v>52</v>
      </c>
      <c r="E61" s="36" t="s">
        <v>605</v>
      </c>
    </row>
    <row r="62" spans="1:16" ht="12.75">
      <c r="A62" s="25" t="s">
        <v>45</v>
      </c>
      <c s="29" t="s">
        <v>95</v>
      </c>
      <c s="29" t="s">
        <v>632</v>
      </c>
      <c s="25" t="s">
        <v>50</v>
      </c>
      <c s="30" t="s">
        <v>633</v>
      </c>
      <c s="31" t="s">
        <v>608</v>
      </c>
      <c s="32">
        <v>309.6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50</v>
      </c>
    </row>
    <row r="64" spans="1:5" ht="51">
      <c r="A64" s="37" t="s">
        <v>51</v>
      </c>
      <c r="E64" s="38" t="s">
        <v>1094</v>
      </c>
    </row>
    <row r="65" spans="1:5" ht="25.5">
      <c r="A65" t="s">
        <v>52</v>
      </c>
      <c r="E65" s="36" t="s">
        <v>610</v>
      </c>
    </row>
    <row r="66" spans="1:16" ht="12.75">
      <c r="A66" s="25" t="s">
        <v>45</v>
      </c>
      <c s="29" t="s">
        <v>99</v>
      </c>
      <c s="29" t="s">
        <v>639</v>
      </c>
      <c s="25" t="s">
        <v>50</v>
      </c>
      <c s="30" t="s">
        <v>640</v>
      </c>
      <c s="31" t="s">
        <v>459</v>
      </c>
      <c s="32">
        <v>18.475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50</v>
      </c>
    </row>
    <row r="68" spans="1:5" ht="38.25">
      <c r="A68" s="37" t="s">
        <v>51</v>
      </c>
      <c r="E68" s="38" t="s">
        <v>1095</v>
      </c>
    </row>
    <row r="69" spans="1:5" ht="369.75">
      <c r="A69" t="s">
        <v>52</v>
      </c>
      <c r="E69" s="36" t="s">
        <v>642</v>
      </c>
    </row>
    <row r="70" spans="1:16" ht="12.75">
      <c r="A70" s="25" t="s">
        <v>45</v>
      </c>
      <c s="29" t="s">
        <v>103</v>
      </c>
      <c s="29" t="s">
        <v>643</v>
      </c>
      <c s="25" t="s">
        <v>50</v>
      </c>
      <c s="30" t="s">
        <v>644</v>
      </c>
      <c s="31" t="s">
        <v>645</v>
      </c>
      <c s="32">
        <v>184.75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50</v>
      </c>
    </row>
    <row r="72" spans="1:5" ht="51">
      <c r="A72" s="37" t="s">
        <v>51</v>
      </c>
      <c r="E72" s="38" t="s">
        <v>1096</v>
      </c>
    </row>
    <row r="73" spans="1:5" ht="25.5">
      <c r="A73" t="s">
        <v>52</v>
      </c>
      <c r="E73" s="36" t="s">
        <v>647</v>
      </c>
    </row>
    <row r="74" spans="1:16" ht="12.75">
      <c r="A74" s="25" t="s">
        <v>45</v>
      </c>
      <c s="29" t="s">
        <v>106</v>
      </c>
      <c s="29" t="s">
        <v>648</v>
      </c>
      <c s="25" t="s">
        <v>50</v>
      </c>
      <c s="30" t="s">
        <v>649</v>
      </c>
      <c s="31" t="s">
        <v>459</v>
      </c>
      <c s="32">
        <v>18.475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50</v>
      </c>
    </row>
    <row r="76" spans="1:5" ht="38.25">
      <c r="A76" s="37" t="s">
        <v>51</v>
      </c>
      <c r="E76" s="38" t="s">
        <v>1095</v>
      </c>
    </row>
    <row r="77" spans="1:5" ht="369.75">
      <c r="A77" t="s">
        <v>52</v>
      </c>
      <c r="E77" s="36" t="s">
        <v>650</v>
      </c>
    </row>
    <row r="78" spans="1:16" ht="12.75">
      <c r="A78" s="25" t="s">
        <v>45</v>
      </c>
      <c s="29" t="s">
        <v>109</v>
      </c>
      <c s="29" t="s">
        <v>651</v>
      </c>
      <c s="25" t="s">
        <v>50</v>
      </c>
      <c s="30" t="s">
        <v>652</v>
      </c>
      <c s="31" t="s">
        <v>645</v>
      </c>
      <c s="32">
        <v>184.75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50</v>
      </c>
    </row>
    <row r="80" spans="1:5" ht="51">
      <c r="A80" s="37" t="s">
        <v>51</v>
      </c>
      <c r="E80" s="38" t="s">
        <v>1096</v>
      </c>
    </row>
    <row r="81" spans="1:5" ht="25.5">
      <c r="A81" t="s">
        <v>52</v>
      </c>
      <c r="E81" s="36" t="s">
        <v>647</v>
      </c>
    </row>
    <row r="82" spans="1:16" ht="12.75">
      <c r="A82" s="25" t="s">
        <v>45</v>
      </c>
      <c s="29" t="s">
        <v>112</v>
      </c>
      <c s="29" t="s">
        <v>964</v>
      </c>
      <c s="25" t="s">
        <v>50</v>
      </c>
      <c s="30" t="s">
        <v>965</v>
      </c>
      <c s="31" t="s">
        <v>459</v>
      </c>
      <c s="32">
        <v>2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50</v>
      </c>
    </row>
    <row r="84" spans="1:5" ht="12.75">
      <c r="A84" s="37" t="s">
        <v>51</v>
      </c>
      <c r="E84" s="38" t="s">
        <v>1097</v>
      </c>
    </row>
    <row r="85" spans="1:5" ht="318.75">
      <c r="A85" t="s">
        <v>52</v>
      </c>
      <c r="E85" s="36" t="s">
        <v>967</v>
      </c>
    </row>
    <row r="86" spans="1:16" ht="12.75">
      <c r="A86" s="25" t="s">
        <v>45</v>
      </c>
      <c s="29" t="s">
        <v>115</v>
      </c>
      <c s="29" t="s">
        <v>968</v>
      </c>
      <c s="25" t="s">
        <v>50</v>
      </c>
      <c s="30" t="s">
        <v>969</v>
      </c>
      <c s="31" t="s">
        <v>645</v>
      </c>
      <c s="32">
        <v>20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50</v>
      </c>
    </row>
    <row r="88" spans="1:5" ht="38.25">
      <c r="A88" s="37" t="s">
        <v>51</v>
      </c>
      <c r="E88" s="38" t="s">
        <v>1098</v>
      </c>
    </row>
    <row r="89" spans="1:5" ht="25.5">
      <c r="A89" t="s">
        <v>52</v>
      </c>
      <c r="E89" s="36" t="s">
        <v>647</v>
      </c>
    </row>
    <row r="90" spans="1:16" ht="12.75">
      <c r="A90" s="25" t="s">
        <v>45</v>
      </c>
      <c s="29" t="s">
        <v>118</v>
      </c>
      <c s="29" t="s">
        <v>971</v>
      </c>
      <c s="25" t="s">
        <v>50</v>
      </c>
      <c s="30" t="s">
        <v>972</v>
      </c>
      <c s="31" t="s">
        <v>459</v>
      </c>
      <c s="32">
        <v>2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50</v>
      </c>
    </row>
    <row r="92" spans="1:5" ht="12.75">
      <c r="A92" s="37" t="s">
        <v>51</v>
      </c>
      <c r="E92" s="38" t="s">
        <v>1097</v>
      </c>
    </row>
    <row r="93" spans="1:5" ht="318.75">
      <c r="A93" t="s">
        <v>52</v>
      </c>
      <c r="E93" s="36" t="s">
        <v>973</v>
      </c>
    </row>
    <row r="94" spans="1:16" ht="12.75">
      <c r="A94" s="25" t="s">
        <v>45</v>
      </c>
      <c s="29" t="s">
        <v>121</v>
      </c>
      <c s="29" t="s">
        <v>974</v>
      </c>
      <c s="25" t="s">
        <v>50</v>
      </c>
      <c s="30" t="s">
        <v>975</v>
      </c>
      <c s="31" t="s">
        <v>645</v>
      </c>
      <c s="32">
        <v>20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50</v>
      </c>
    </row>
    <row r="96" spans="1:5" ht="38.25">
      <c r="A96" s="37" t="s">
        <v>51</v>
      </c>
      <c r="E96" s="38" t="s">
        <v>1098</v>
      </c>
    </row>
    <row r="97" spans="1:5" ht="25.5">
      <c r="A97" t="s">
        <v>52</v>
      </c>
      <c r="E97" s="36" t="s">
        <v>647</v>
      </c>
    </row>
    <row r="98" spans="1:16" ht="12.75">
      <c r="A98" s="25" t="s">
        <v>45</v>
      </c>
      <c s="29" t="s">
        <v>125</v>
      </c>
      <c s="29" t="s">
        <v>976</v>
      </c>
      <c s="25" t="s">
        <v>50</v>
      </c>
      <c s="30" t="s">
        <v>977</v>
      </c>
      <c s="31" t="s">
        <v>459</v>
      </c>
      <c s="32">
        <v>0.72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50</v>
      </c>
    </row>
    <row r="100" spans="1:5" ht="12.75">
      <c r="A100" s="37" t="s">
        <v>51</v>
      </c>
      <c r="E100" s="38" t="s">
        <v>1099</v>
      </c>
    </row>
    <row r="101" spans="1:5" ht="318.75">
      <c r="A101" t="s">
        <v>52</v>
      </c>
      <c r="E101" s="36" t="s">
        <v>967</v>
      </c>
    </row>
    <row r="102" spans="1:16" ht="12.75">
      <c r="A102" s="25" t="s">
        <v>45</v>
      </c>
      <c s="29" t="s">
        <v>128</v>
      </c>
      <c s="29" t="s">
        <v>982</v>
      </c>
      <c s="25" t="s">
        <v>50</v>
      </c>
      <c s="30" t="s">
        <v>983</v>
      </c>
      <c s="31" t="s">
        <v>459</v>
      </c>
      <c s="32">
        <v>0.72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50</v>
      </c>
    </row>
    <row r="104" spans="1:5" ht="12.75">
      <c r="A104" s="37" t="s">
        <v>51</v>
      </c>
      <c r="E104" s="38" t="s">
        <v>1099</v>
      </c>
    </row>
    <row r="105" spans="1:5" ht="318.75">
      <c r="A105" t="s">
        <v>52</v>
      </c>
      <c r="E105" s="36" t="s">
        <v>973</v>
      </c>
    </row>
    <row r="106" spans="1:16" ht="12.75">
      <c r="A106" s="25" t="s">
        <v>45</v>
      </c>
      <c s="29" t="s">
        <v>132</v>
      </c>
      <c s="29" t="s">
        <v>653</v>
      </c>
      <c s="25" t="s">
        <v>50</v>
      </c>
      <c s="30" t="s">
        <v>654</v>
      </c>
      <c s="31" t="s">
        <v>459</v>
      </c>
      <c s="32">
        <v>42.389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50</v>
      </c>
    </row>
    <row r="108" spans="1:5" ht="63.75">
      <c r="A108" s="37" t="s">
        <v>51</v>
      </c>
      <c r="E108" s="38" t="s">
        <v>1100</v>
      </c>
    </row>
    <row r="109" spans="1:5" ht="191.25">
      <c r="A109" t="s">
        <v>52</v>
      </c>
      <c r="E109" s="36" t="s">
        <v>656</v>
      </c>
    </row>
    <row r="110" spans="1:16" ht="12.75">
      <c r="A110" s="25" t="s">
        <v>45</v>
      </c>
      <c s="29" t="s">
        <v>136</v>
      </c>
      <c s="29" t="s">
        <v>762</v>
      </c>
      <c s="25" t="s">
        <v>50</v>
      </c>
      <c s="30" t="s">
        <v>763</v>
      </c>
      <c s="31" t="s">
        <v>459</v>
      </c>
      <c s="32">
        <v>1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49</v>
      </c>
      <c r="E111" s="36" t="s">
        <v>1101</v>
      </c>
    </row>
    <row r="112" spans="1:5" ht="12.75">
      <c r="A112" s="37" t="s">
        <v>51</v>
      </c>
      <c r="E112" s="38" t="s">
        <v>1102</v>
      </c>
    </row>
    <row r="113" spans="1:5" ht="229.5">
      <c r="A113" t="s">
        <v>52</v>
      </c>
      <c r="E113" s="36" t="s">
        <v>766</v>
      </c>
    </row>
    <row r="114" spans="1:16" ht="12.75">
      <c r="A114" s="25" t="s">
        <v>45</v>
      </c>
      <c s="29" t="s">
        <v>141</v>
      </c>
      <c s="29" t="s">
        <v>657</v>
      </c>
      <c s="25" t="s">
        <v>50</v>
      </c>
      <c s="30" t="s">
        <v>658</v>
      </c>
      <c s="31" t="s">
        <v>63</v>
      </c>
      <c s="32">
        <v>56.5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49</v>
      </c>
      <c r="E115" s="36" t="s">
        <v>50</v>
      </c>
    </row>
    <row r="116" spans="1:5" ht="38.25">
      <c r="A116" s="37" t="s">
        <v>51</v>
      </c>
      <c r="E116" s="38" t="s">
        <v>1103</v>
      </c>
    </row>
    <row r="117" spans="1:5" ht="25.5">
      <c r="A117" t="s">
        <v>52</v>
      </c>
      <c r="E117" s="36" t="s">
        <v>475</v>
      </c>
    </row>
    <row r="118" spans="1:16" ht="12.75">
      <c r="A118" s="25" t="s">
        <v>45</v>
      </c>
      <c s="29" t="s">
        <v>145</v>
      </c>
      <c s="29" t="s">
        <v>473</v>
      </c>
      <c s="25" t="s">
        <v>50</v>
      </c>
      <c s="30" t="s">
        <v>474</v>
      </c>
      <c s="31" t="s">
        <v>63</v>
      </c>
      <c s="32">
        <v>56.5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49</v>
      </c>
      <c r="E119" s="36" t="s">
        <v>50</v>
      </c>
    </row>
    <row r="120" spans="1:5" ht="38.25">
      <c r="A120" s="37" t="s">
        <v>51</v>
      </c>
      <c r="E120" s="38" t="s">
        <v>1103</v>
      </c>
    </row>
    <row r="121" spans="1:5" ht="25.5">
      <c r="A121" t="s">
        <v>52</v>
      </c>
      <c r="E121" s="36" t="s">
        <v>475</v>
      </c>
    </row>
    <row r="122" spans="1:18" ht="12.75" customHeight="1">
      <c r="A122" s="6" t="s">
        <v>43</v>
      </c>
      <c s="6"/>
      <c s="40" t="s">
        <v>33</v>
      </c>
      <c s="6"/>
      <c s="27" t="s">
        <v>665</v>
      </c>
      <c s="6"/>
      <c s="6"/>
      <c s="6"/>
      <c s="41">
        <f>0+Q122</f>
      </c>
      <c r="O122">
        <f>0+R122</f>
      </c>
      <c r="Q122">
        <f>0+I123+I127+I131</f>
      </c>
      <c>
        <f>0+O123+O127+O131</f>
      </c>
    </row>
    <row r="123" spans="1:16" ht="12.75">
      <c r="A123" s="25" t="s">
        <v>45</v>
      </c>
      <c s="29" t="s">
        <v>148</v>
      </c>
      <c s="29" t="s">
        <v>995</v>
      </c>
      <c s="25" t="s">
        <v>50</v>
      </c>
      <c s="30" t="s">
        <v>996</v>
      </c>
      <c s="31" t="s">
        <v>459</v>
      </c>
      <c s="32">
        <v>0.2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49</v>
      </c>
      <c r="E124" s="36" t="s">
        <v>50</v>
      </c>
    </row>
    <row r="125" spans="1:5" ht="12.75">
      <c r="A125" s="37" t="s">
        <v>51</v>
      </c>
      <c r="E125" s="38" t="s">
        <v>1104</v>
      </c>
    </row>
    <row r="126" spans="1:5" ht="369.75">
      <c r="A126" t="s">
        <v>52</v>
      </c>
      <c r="E126" s="36" t="s">
        <v>669</v>
      </c>
    </row>
    <row r="127" spans="1:16" ht="12.75">
      <c r="A127" s="25" t="s">
        <v>45</v>
      </c>
      <c s="29" t="s">
        <v>151</v>
      </c>
      <c s="29" t="s">
        <v>666</v>
      </c>
      <c s="25" t="s">
        <v>50</v>
      </c>
      <c s="30" t="s">
        <v>667</v>
      </c>
      <c s="31" t="s">
        <v>459</v>
      </c>
      <c s="32">
        <v>0.5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49</v>
      </c>
      <c r="E128" s="36" t="s">
        <v>50</v>
      </c>
    </row>
    <row r="129" spans="1:5" ht="12.75">
      <c r="A129" s="37" t="s">
        <v>51</v>
      </c>
      <c r="E129" s="38" t="s">
        <v>1105</v>
      </c>
    </row>
    <row r="130" spans="1:5" ht="369.75">
      <c r="A130" t="s">
        <v>52</v>
      </c>
      <c r="E130" s="36" t="s">
        <v>669</v>
      </c>
    </row>
    <row r="131" spans="1:16" ht="12.75">
      <c r="A131" s="25" t="s">
        <v>45</v>
      </c>
      <c s="29" t="s">
        <v>156</v>
      </c>
      <c s="29" t="s">
        <v>998</v>
      </c>
      <c s="25" t="s">
        <v>50</v>
      </c>
      <c s="30" t="s">
        <v>999</v>
      </c>
      <c s="31" t="s">
        <v>459</v>
      </c>
      <c s="32">
        <v>4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49</v>
      </c>
      <c r="E132" s="36" t="s">
        <v>50</v>
      </c>
    </row>
    <row r="133" spans="1:5" ht="12.75">
      <c r="A133" s="37" t="s">
        <v>51</v>
      </c>
      <c r="E133" s="38" t="s">
        <v>1106</v>
      </c>
    </row>
    <row r="134" spans="1:5" ht="38.25">
      <c r="A134" t="s">
        <v>52</v>
      </c>
      <c r="E134" s="36" t="s">
        <v>483</v>
      </c>
    </row>
    <row r="135" spans="1:18" ht="12.75" customHeight="1">
      <c r="A135" s="6" t="s">
        <v>43</v>
      </c>
      <c s="6"/>
      <c s="40" t="s">
        <v>35</v>
      </c>
      <c s="6"/>
      <c s="27" t="s">
        <v>670</v>
      </c>
      <c s="6"/>
      <c s="6"/>
      <c s="6"/>
      <c s="41">
        <f>0+Q135</f>
      </c>
      <c r="O135">
        <f>0+R135</f>
      </c>
      <c r="Q135">
        <f>0+I136+I140+I144+I148+I152+I156+I160+I164+I168+I172+I176+I180</f>
      </c>
      <c>
        <f>0+O136+O140+O144+O148+O152+O156+O160+O164+O168+O172+O176+O180</f>
      </c>
    </row>
    <row r="136" spans="1:16" ht="12.75">
      <c r="A136" s="25" t="s">
        <v>45</v>
      </c>
      <c s="29" t="s">
        <v>159</v>
      </c>
      <c s="29" t="s">
        <v>671</v>
      </c>
      <c s="25" t="s">
        <v>50</v>
      </c>
      <c s="30" t="s">
        <v>672</v>
      </c>
      <c s="31" t="s">
        <v>459</v>
      </c>
      <c s="32">
        <v>32.35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50</v>
      </c>
    </row>
    <row r="138" spans="1:5" ht="38.25">
      <c r="A138" s="37" t="s">
        <v>51</v>
      </c>
      <c r="E138" s="38" t="s">
        <v>1107</v>
      </c>
    </row>
    <row r="139" spans="1:5" ht="51">
      <c r="A139" t="s">
        <v>52</v>
      </c>
      <c r="E139" s="36" t="s">
        <v>674</v>
      </c>
    </row>
    <row r="140" spans="1:16" ht="12.75">
      <c r="A140" s="25" t="s">
        <v>45</v>
      </c>
      <c s="29" t="s">
        <v>162</v>
      </c>
      <c s="29" t="s">
        <v>675</v>
      </c>
      <c s="25" t="s">
        <v>50</v>
      </c>
      <c s="30" t="s">
        <v>676</v>
      </c>
      <c s="31" t="s">
        <v>63</v>
      </c>
      <c s="32">
        <v>82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50</v>
      </c>
    </row>
    <row r="142" spans="1:5" ht="12.75">
      <c r="A142" s="37" t="s">
        <v>51</v>
      </c>
      <c r="E142" s="38" t="s">
        <v>1108</v>
      </c>
    </row>
    <row r="143" spans="1:5" ht="51">
      <c r="A143" t="s">
        <v>52</v>
      </c>
      <c r="E143" s="36" t="s">
        <v>678</v>
      </c>
    </row>
    <row r="144" spans="1:16" ht="12.75">
      <c r="A144" s="25" t="s">
        <v>45</v>
      </c>
      <c s="29" t="s">
        <v>166</v>
      </c>
      <c s="29" t="s">
        <v>679</v>
      </c>
      <c s="25" t="s">
        <v>50</v>
      </c>
      <c s="30" t="s">
        <v>680</v>
      </c>
      <c s="31" t="s">
        <v>63</v>
      </c>
      <c s="32">
        <v>164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49</v>
      </c>
      <c r="E145" s="36" t="s">
        <v>50</v>
      </c>
    </row>
    <row r="146" spans="1:5" ht="12.75">
      <c r="A146" s="37" t="s">
        <v>51</v>
      </c>
      <c r="E146" s="38" t="s">
        <v>1109</v>
      </c>
    </row>
    <row r="147" spans="1:5" ht="51">
      <c r="A147" t="s">
        <v>52</v>
      </c>
      <c r="E147" s="36" t="s">
        <v>678</v>
      </c>
    </row>
    <row r="148" spans="1:16" ht="12.75">
      <c r="A148" s="25" t="s">
        <v>45</v>
      </c>
      <c s="29" t="s">
        <v>170</v>
      </c>
      <c s="29" t="s">
        <v>1110</v>
      </c>
      <c s="25" t="s">
        <v>50</v>
      </c>
      <c s="30" t="s">
        <v>1111</v>
      </c>
      <c s="31" t="s">
        <v>63</v>
      </c>
      <c s="32">
        <v>32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49</v>
      </c>
      <c r="E149" s="36" t="s">
        <v>50</v>
      </c>
    </row>
    <row r="150" spans="1:5" ht="12.75">
      <c r="A150" s="37" t="s">
        <v>51</v>
      </c>
      <c r="E150" s="38" t="s">
        <v>1112</v>
      </c>
    </row>
    <row r="151" spans="1:5" ht="51">
      <c r="A151" t="s">
        <v>52</v>
      </c>
      <c r="E151" s="36" t="s">
        <v>1113</v>
      </c>
    </row>
    <row r="152" spans="1:16" ht="12.75">
      <c r="A152" s="25" t="s">
        <v>45</v>
      </c>
      <c s="29" t="s">
        <v>173</v>
      </c>
      <c s="29" t="s">
        <v>682</v>
      </c>
      <c s="25" t="s">
        <v>50</v>
      </c>
      <c s="30" t="s">
        <v>683</v>
      </c>
      <c s="31" t="s">
        <v>459</v>
      </c>
      <c s="32">
        <v>3.28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49</v>
      </c>
      <c r="E153" s="36" t="s">
        <v>50</v>
      </c>
    </row>
    <row r="154" spans="1:5" ht="12.75">
      <c r="A154" s="37" t="s">
        <v>51</v>
      </c>
      <c r="E154" s="38" t="s">
        <v>1114</v>
      </c>
    </row>
    <row r="155" spans="1:5" ht="140.25">
      <c r="A155" t="s">
        <v>52</v>
      </c>
      <c r="E155" s="36" t="s">
        <v>685</v>
      </c>
    </row>
    <row r="156" spans="1:16" ht="12.75">
      <c r="A156" s="25" t="s">
        <v>45</v>
      </c>
      <c s="29" t="s">
        <v>177</v>
      </c>
      <c s="29" t="s">
        <v>686</v>
      </c>
      <c s="25" t="s">
        <v>50</v>
      </c>
      <c s="30" t="s">
        <v>687</v>
      </c>
      <c s="31" t="s">
        <v>459</v>
      </c>
      <c s="32">
        <v>4.92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49</v>
      </c>
      <c r="E157" s="36" t="s">
        <v>50</v>
      </c>
    </row>
    <row r="158" spans="1:5" ht="12.75">
      <c r="A158" s="37" t="s">
        <v>51</v>
      </c>
      <c r="E158" s="38" t="s">
        <v>1115</v>
      </c>
    </row>
    <row r="159" spans="1:5" ht="140.25">
      <c r="A159" t="s">
        <v>52</v>
      </c>
      <c r="E159" s="36" t="s">
        <v>685</v>
      </c>
    </row>
    <row r="160" spans="1:16" ht="12.75">
      <c r="A160" s="25" t="s">
        <v>45</v>
      </c>
      <c s="29" t="s">
        <v>180</v>
      </c>
      <c s="29" t="s">
        <v>689</v>
      </c>
      <c s="25" t="s">
        <v>50</v>
      </c>
      <c s="30" t="s">
        <v>690</v>
      </c>
      <c s="31" t="s">
        <v>459</v>
      </c>
      <c s="32">
        <v>4.1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49</v>
      </c>
      <c r="E161" s="36" t="s">
        <v>50</v>
      </c>
    </row>
    <row r="162" spans="1:5" ht="12.75">
      <c r="A162" s="37" t="s">
        <v>51</v>
      </c>
      <c r="E162" s="38" t="s">
        <v>1116</v>
      </c>
    </row>
    <row r="163" spans="1:5" ht="140.25">
      <c r="A163" t="s">
        <v>52</v>
      </c>
      <c r="E163" s="36" t="s">
        <v>685</v>
      </c>
    </row>
    <row r="164" spans="1:16" ht="12.75">
      <c r="A164" s="25" t="s">
        <v>45</v>
      </c>
      <c s="29" t="s">
        <v>184</v>
      </c>
      <c s="29" t="s">
        <v>692</v>
      </c>
      <c s="25" t="s">
        <v>50</v>
      </c>
      <c s="30" t="s">
        <v>693</v>
      </c>
      <c s="31" t="s">
        <v>63</v>
      </c>
      <c s="32">
        <v>5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12.75">
      <c r="A165" s="35" t="s">
        <v>49</v>
      </c>
      <c r="E165" s="36" t="s">
        <v>694</v>
      </c>
    </row>
    <row r="166" spans="1:5" ht="12.75">
      <c r="A166" s="37" t="s">
        <v>51</v>
      </c>
      <c r="E166" s="38" t="s">
        <v>1117</v>
      </c>
    </row>
    <row r="167" spans="1:5" ht="153">
      <c r="A167" t="s">
        <v>52</v>
      </c>
      <c r="E167" s="36" t="s">
        <v>696</v>
      </c>
    </row>
    <row r="168" spans="1:16" ht="12.75">
      <c r="A168" s="25" t="s">
        <v>45</v>
      </c>
      <c s="29" t="s">
        <v>188</v>
      </c>
      <c s="29" t="s">
        <v>697</v>
      </c>
      <c s="25" t="s">
        <v>50</v>
      </c>
      <c s="30" t="s">
        <v>698</v>
      </c>
      <c s="31" t="s">
        <v>63</v>
      </c>
      <c s="32">
        <v>21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49</v>
      </c>
      <c r="E169" s="36" t="s">
        <v>50</v>
      </c>
    </row>
    <row r="170" spans="1:5" ht="38.25">
      <c r="A170" s="37" t="s">
        <v>51</v>
      </c>
      <c r="E170" s="38" t="s">
        <v>1118</v>
      </c>
    </row>
    <row r="171" spans="1:5" ht="153">
      <c r="A171" t="s">
        <v>52</v>
      </c>
      <c r="E171" s="36" t="s">
        <v>700</v>
      </c>
    </row>
    <row r="172" spans="1:16" ht="25.5">
      <c r="A172" s="25" t="s">
        <v>45</v>
      </c>
      <c s="29" t="s">
        <v>192</v>
      </c>
      <c s="29" t="s">
        <v>779</v>
      </c>
      <c s="25" t="s">
        <v>50</v>
      </c>
      <c s="30" t="s">
        <v>780</v>
      </c>
      <c s="31" t="s">
        <v>63</v>
      </c>
      <c s="32">
        <v>10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49</v>
      </c>
      <c r="E173" s="36" t="s">
        <v>50</v>
      </c>
    </row>
    <row r="174" spans="1:5" ht="12.75">
      <c r="A174" s="37" t="s">
        <v>51</v>
      </c>
      <c r="E174" s="38" t="s">
        <v>781</v>
      </c>
    </row>
    <row r="175" spans="1:5" ht="153">
      <c r="A175" t="s">
        <v>52</v>
      </c>
      <c r="E175" s="36" t="s">
        <v>700</v>
      </c>
    </row>
    <row r="176" spans="1:16" ht="12.75">
      <c r="A176" s="25" t="s">
        <v>45</v>
      </c>
      <c s="29" t="s">
        <v>196</v>
      </c>
      <c s="29" t="s">
        <v>782</v>
      </c>
      <c s="25" t="s">
        <v>50</v>
      </c>
      <c s="30" t="s">
        <v>783</v>
      </c>
      <c s="31" t="s">
        <v>63</v>
      </c>
      <c s="32">
        <v>4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49</v>
      </c>
      <c r="E177" s="36" t="s">
        <v>50</v>
      </c>
    </row>
    <row r="178" spans="1:5" ht="12.75">
      <c r="A178" s="37" t="s">
        <v>51</v>
      </c>
      <c r="E178" s="38" t="s">
        <v>1119</v>
      </c>
    </row>
    <row r="179" spans="1:5" ht="89.25">
      <c r="A179" t="s">
        <v>52</v>
      </c>
      <c r="E179" s="36" t="s">
        <v>785</v>
      </c>
    </row>
    <row r="180" spans="1:16" ht="12.75">
      <c r="A180" s="25" t="s">
        <v>45</v>
      </c>
      <c s="29" t="s">
        <v>200</v>
      </c>
      <c s="29" t="s">
        <v>701</v>
      </c>
      <c s="25" t="s">
        <v>50</v>
      </c>
      <c s="30" t="s">
        <v>702</v>
      </c>
      <c s="31" t="s">
        <v>70</v>
      </c>
      <c s="32">
        <v>20.5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12.75">
      <c r="A181" s="35" t="s">
        <v>49</v>
      </c>
      <c r="E181" s="36" t="s">
        <v>50</v>
      </c>
    </row>
    <row r="182" spans="1:5" ht="12.75">
      <c r="A182" s="37" t="s">
        <v>51</v>
      </c>
      <c r="E182" s="38" t="s">
        <v>1120</v>
      </c>
    </row>
    <row r="183" spans="1:5" ht="38.25">
      <c r="A183" t="s">
        <v>52</v>
      </c>
      <c r="E183" s="36" t="s">
        <v>704</v>
      </c>
    </row>
    <row r="184" spans="1:18" ht="12.75" customHeight="1">
      <c r="A184" s="6" t="s">
        <v>43</v>
      </c>
      <c s="6"/>
      <c s="40" t="s">
        <v>75</v>
      </c>
      <c s="6"/>
      <c s="27" t="s">
        <v>705</v>
      </c>
      <c s="6"/>
      <c s="6"/>
      <c s="6"/>
      <c s="41">
        <f>0+Q184</f>
      </c>
      <c r="O184">
        <f>0+R184</f>
      </c>
      <c r="Q184">
        <f>0+I185+I189+I193+I197+I201</f>
      </c>
      <c>
        <f>0+O185+O189+O193+O197+O201</f>
      </c>
    </row>
    <row r="185" spans="1:16" ht="12.75">
      <c r="A185" s="25" t="s">
        <v>45</v>
      </c>
      <c s="29" t="s">
        <v>204</v>
      </c>
      <c s="29" t="s">
        <v>1010</v>
      </c>
      <c s="25" t="s">
        <v>50</v>
      </c>
      <c s="30" t="s">
        <v>1011</v>
      </c>
      <c s="31" t="s">
        <v>70</v>
      </c>
      <c s="32">
        <v>8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38.25">
      <c r="A186" s="35" t="s">
        <v>49</v>
      </c>
      <c r="E186" s="36" t="s">
        <v>1121</v>
      </c>
    </row>
    <row r="187" spans="1:5" ht="12.75">
      <c r="A187" s="37" t="s">
        <v>51</v>
      </c>
      <c r="E187" s="38" t="s">
        <v>1122</v>
      </c>
    </row>
    <row r="188" spans="1:5" ht="255">
      <c r="A188" t="s">
        <v>52</v>
      </c>
      <c r="E188" s="36" t="s">
        <v>1013</v>
      </c>
    </row>
    <row r="189" spans="1:16" ht="12.75">
      <c r="A189" s="25" t="s">
        <v>45</v>
      </c>
      <c s="29" t="s">
        <v>208</v>
      </c>
      <c s="29" t="s">
        <v>1123</v>
      </c>
      <c s="25" t="s">
        <v>50</v>
      </c>
      <c s="30" t="s">
        <v>1124</v>
      </c>
      <c s="31" t="s">
        <v>59</v>
      </c>
      <c s="32">
        <v>2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25.5">
      <c r="A190" s="35" t="s">
        <v>49</v>
      </c>
      <c r="E190" s="36" t="s">
        <v>1125</v>
      </c>
    </row>
    <row r="191" spans="1:5" ht="12.75">
      <c r="A191" s="37" t="s">
        <v>51</v>
      </c>
      <c r="E191" s="38" t="s">
        <v>1126</v>
      </c>
    </row>
    <row r="192" spans="1:5" ht="76.5">
      <c r="A192" t="s">
        <v>52</v>
      </c>
      <c r="E192" s="36" t="s">
        <v>1127</v>
      </c>
    </row>
    <row r="193" spans="1:16" ht="12.75">
      <c r="A193" s="25" t="s">
        <v>45</v>
      </c>
      <c s="29" t="s">
        <v>212</v>
      </c>
      <c s="29" t="s">
        <v>710</v>
      </c>
      <c s="25" t="s">
        <v>50</v>
      </c>
      <c s="30" t="s">
        <v>711</v>
      </c>
      <c s="31" t="s">
        <v>59</v>
      </c>
      <c s="32">
        <v>2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25.5">
      <c r="A194" s="35" t="s">
        <v>49</v>
      </c>
      <c r="E194" s="36" t="s">
        <v>708</v>
      </c>
    </row>
    <row r="195" spans="1:5" ht="12.75">
      <c r="A195" s="37" t="s">
        <v>51</v>
      </c>
      <c r="E195" s="38" t="s">
        <v>1128</v>
      </c>
    </row>
    <row r="196" spans="1:5" ht="38.25">
      <c r="A196" t="s">
        <v>52</v>
      </c>
      <c r="E196" s="36" t="s">
        <v>713</v>
      </c>
    </row>
    <row r="197" spans="1:16" ht="12.75">
      <c r="A197" s="25" t="s">
        <v>45</v>
      </c>
      <c s="29" t="s">
        <v>216</v>
      </c>
      <c s="29" t="s">
        <v>714</v>
      </c>
      <c s="25" t="s">
        <v>50</v>
      </c>
      <c s="30" t="s">
        <v>715</v>
      </c>
      <c s="31" t="s">
        <v>59</v>
      </c>
      <c s="32">
        <v>4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38.25">
      <c r="A198" s="35" t="s">
        <v>49</v>
      </c>
      <c r="E198" s="36" t="s">
        <v>1129</v>
      </c>
    </row>
    <row r="199" spans="1:5" ht="38.25">
      <c r="A199" s="37" t="s">
        <v>51</v>
      </c>
      <c r="E199" s="38" t="s">
        <v>1130</v>
      </c>
    </row>
    <row r="200" spans="1:5" ht="25.5">
      <c r="A200" t="s">
        <v>52</v>
      </c>
      <c r="E200" s="36" t="s">
        <v>716</v>
      </c>
    </row>
    <row r="201" spans="1:16" ht="25.5">
      <c r="A201" s="25" t="s">
        <v>45</v>
      </c>
      <c s="29" t="s">
        <v>220</v>
      </c>
      <c s="29" t="s">
        <v>1032</v>
      </c>
      <c s="25" t="s">
        <v>50</v>
      </c>
      <c s="30" t="s">
        <v>1033</v>
      </c>
      <c s="31" t="s">
        <v>59</v>
      </c>
      <c s="32">
        <v>2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38.25">
      <c r="A202" s="35" t="s">
        <v>49</v>
      </c>
      <c r="E202" s="36" t="s">
        <v>1034</v>
      </c>
    </row>
    <row r="203" spans="1:5" ht="12.75">
      <c r="A203" s="37" t="s">
        <v>51</v>
      </c>
      <c r="E203" s="38" t="s">
        <v>1131</v>
      </c>
    </row>
    <row r="204" spans="1:5" ht="51">
      <c r="A204" t="s">
        <v>52</v>
      </c>
      <c r="E204" s="36" t="s">
        <v>1036</v>
      </c>
    </row>
    <row r="205" spans="1:18" ht="12.75" customHeight="1">
      <c r="A205" s="6" t="s">
        <v>43</v>
      </c>
      <c s="6"/>
      <c s="40" t="s">
        <v>40</v>
      </c>
      <c s="6"/>
      <c s="27" t="s">
        <v>717</v>
      </c>
      <c s="6"/>
      <c s="6"/>
      <c s="6"/>
      <c s="41">
        <f>0+Q205</f>
      </c>
      <c r="O205">
        <f>0+R205</f>
      </c>
      <c r="Q205">
        <f>0+I206+I210+I214+I218+I222+I226+I230+I234</f>
      </c>
      <c>
        <f>0+O206+O210+O214+O218+O222+O226+O230+O234</f>
      </c>
    </row>
    <row r="206" spans="1:16" ht="25.5">
      <c r="A206" s="25" t="s">
        <v>45</v>
      </c>
      <c s="29" t="s">
        <v>224</v>
      </c>
      <c s="29" t="s">
        <v>809</v>
      </c>
      <c s="25" t="s">
        <v>50</v>
      </c>
      <c s="30" t="s">
        <v>810</v>
      </c>
      <c s="31" t="s">
        <v>63</v>
      </c>
      <c s="32">
        <v>11.125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49</v>
      </c>
      <c r="E207" s="36" t="s">
        <v>50</v>
      </c>
    </row>
    <row r="208" spans="1:5" ht="51">
      <c r="A208" s="37" t="s">
        <v>51</v>
      </c>
      <c r="E208" s="38" t="s">
        <v>1132</v>
      </c>
    </row>
    <row r="209" spans="1:5" ht="38.25">
      <c r="A209" t="s">
        <v>52</v>
      </c>
      <c r="E209" s="36" t="s">
        <v>812</v>
      </c>
    </row>
    <row r="210" spans="1:16" ht="25.5">
      <c r="A210" s="25" t="s">
        <v>45</v>
      </c>
      <c s="29" t="s">
        <v>228</v>
      </c>
      <c s="29" t="s">
        <v>817</v>
      </c>
      <c s="25" t="s">
        <v>50</v>
      </c>
      <c s="30" t="s">
        <v>818</v>
      </c>
      <c s="31" t="s">
        <v>63</v>
      </c>
      <c s="32">
        <v>11.125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49</v>
      </c>
      <c r="E211" s="36" t="s">
        <v>50</v>
      </c>
    </row>
    <row r="212" spans="1:5" ht="51">
      <c r="A212" s="37" t="s">
        <v>51</v>
      </c>
      <c r="E212" s="38" t="s">
        <v>1132</v>
      </c>
    </row>
    <row r="213" spans="1:5" ht="38.25">
      <c r="A213" t="s">
        <v>52</v>
      </c>
      <c r="E213" s="36" t="s">
        <v>812</v>
      </c>
    </row>
    <row r="214" spans="1:16" ht="12.75">
      <c r="A214" s="25" t="s">
        <v>45</v>
      </c>
      <c s="29" t="s">
        <v>232</v>
      </c>
      <c s="29" t="s">
        <v>718</v>
      </c>
      <c s="25" t="s">
        <v>50</v>
      </c>
      <c s="30" t="s">
        <v>719</v>
      </c>
      <c s="31" t="s">
        <v>70</v>
      </c>
      <c s="32">
        <v>20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49</v>
      </c>
      <c r="E215" s="36" t="s">
        <v>50</v>
      </c>
    </row>
    <row r="216" spans="1:5" ht="12.75">
      <c r="A216" s="37" t="s">
        <v>51</v>
      </c>
      <c r="E216" s="38" t="s">
        <v>1133</v>
      </c>
    </row>
    <row r="217" spans="1:5" ht="51">
      <c r="A217" t="s">
        <v>52</v>
      </c>
      <c r="E217" s="36" t="s">
        <v>721</v>
      </c>
    </row>
    <row r="218" spans="1:16" ht="12.75">
      <c r="A218" s="25" t="s">
        <v>45</v>
      </c>
      <c s="29" t="s">
        <v>236</v>
      </c>
      <c s="29" t="s">
        <v>1063</v>
      </c>
      <c s="25" t="s">
        <v>50</v>
      </c>
      <c s="30" t="s">
        <v>1064</v>
      </c>
      <c s="31" t="s">
        <v>70</v>
      </c>
      <c s="32">
        <v>20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49</v>
      </c>
      <c r="E219" s="36" t="s">
        <v>50</v>
      </c>
    </row>
    <row r="220" spans="1:5" ht="12.75">
      <c r="A220" s="37" t="s">
        <v>51</v>
      </c>
      <c r="E220" s="38" t="s">
        <v>1134</v>
      </c>
    </row>
    <row r="221" spans="1:5" ht="51">
      <c r="A221" t="s">
        <v>52</v>
      </c>
      <c r="E221" s="36" t="s">
        <v>721</v>
      </c>
    </row>
    <row r="222" spans="1:16" ht="12.75">
      <c r="A222" s="25" t="s">
        <v>45</v>
      </c>
      <c s="29" t="s">
        <v>240</v>
      </c>
      <c s="29" t="s">
        <v>722</v>
      </c>
      <c s="25" t="s">
        <v>50</v>
      </c>
      <c s="30" t="s">
        <v>723</v>
      </c>
      <c s="31" t="s">
        <v>70</v>
      </c>
      <c s="32">
        <v>8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49</v>
      </c>
      <c r="E223" s="36" t="s">
        <v>820</v>
      </c>
    </row>
    <row r="224" spans="1:5" ht="12.75">
      <c r="A224" s="37" t="s">
        <v>51</v>
      </c>
      <c r="E224" s="38" t="s">
        <v>1135</v>
      </c>
    </row>
    <row r="225" spans="1:5" ht="51">
      <c r="A225" t="s">
        <v>52</v>
      </c>
      <c r="E225" s="36" t="s">
        <v>726</v>
      </c>
    </row>
    <row r="226" spans="1:16" ht="12.75">
      <c r="A226" s="25" t="s">
        <v>45</v>
      </c>
      <c s="29" t="s">
        <v>245</v>
      </c>
      <c s="29" t="s">
        <v>730</v>
      </c>
      <c s="25" t="s">
        <v>50</v>
      </c>
      <c s="30" t="s">
        <v>731</v>
      </c>
      <c s="31" t="s">
        <v>70</v>
      </c>
      <c s="32">
        <v>23.5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49</v>
      </c>
      <c r="E227" s="36" t="s">
        <v>50</v>
      </c>
    </row>
    <row r="228" spans="1:5" ht="12.75">
      <c r="A228" s="37" t="s">
        <v>51</v>
      </c>
      <c r="E228" s="38" t="s">
        <v>1136</v>
      </c>
    </row>
    <row r="229" spans="1:5" ht="25.5">
      <c r="A229" t="s">
        <v>52</v>
      </c>
      <c r="E229" s="36" t="s">
        <v>733</v>
      </c>
    </row>
    <row r="230" spans="1:16" ht="12.75">
      <c r="A230" s="25" t="s">
        <v>45</v>
      </c>
      <c s="29" t="s">
        <v>249</v>
      </c>
      <c s="29" t="s">
        <v>1137</v>
      </c>
      <c s="25" t="s">
        <v>50</v>
      </c>
      <c s="30" t="s">
        <v>1138</v>
      </c>
      <c s="31" t="s">
        <v>59</v>
      </c>
      <c s="32">
        <v>2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38.25">
      <c r="A231" s="35" t="s">
        <v>49</v>
      </c>
      <c r="E231" s="36" t="s">
        <v>1139</v>
      </c>
    </row>
    <row r="232" spans="1:5" ht="12.75">
      <c r="A232" s="37" t="s">
        <v>51</v>
      </c>
      <c r="E232" s="38" t="s">
        <v>1140</v>
      </c>
    </row>
    <row r="233" spans="1:5" ht="89.25">
      <c r="A233" t="s">
        <v>52</v>
      </c>
      <c r="E233" s="36" t="s">
        <v>1141</v>
      </c>
    </row>
    <row r="234" spans="1:16" ht="12.75">
      <c r="A234" s="25" t="s">
        <v>45</v>
      </c>
      <c s="29" t="s">
        <v>253</v>
      </c>
      <c s="29" t="s">
        <v>824</v>
      </c>
      <c s="25" t="s">
        <v>50</v>
      </c>
      <c s="30" t="s">
        <v>825</v>
      </c>
      <c s="31" t="s">
        <v>70</v>
      </c>
      <c s="32">
        <v>14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49</v>
      </c>
      <c r="E235" s="36" t="s">
        <v>50</v>
      </c>
    </row>
    <row r="236" spans="1:5" ht="12.75">
      <c r="A236" s="37" t="s">
        <v>51</v>
      </c>
      <c r="E236" s="38" t="s">
        <v>1142</v>
      </c>
    </row>
    <row r="237" spans="1:5" ht="140.25">
      <c r="A237" t="s">
        <v>52</v>
      </c>
      <c r="E237" s="36" t="s">
        <v>827</v>
      </c>
    </row>
    <row r="238" spans="1:18" ht="12.75" customHeight="1">
      <c r="A238" s="6" t="s">
        <v>43</v>
      </c>
      <c s="6"/>
      <c s="40" t="s">
        <v>17</v>
      </c>
      <c s="6"/>
      <c s="27" t="s">
        <v>543</v>
      </c>
      <c s="6"/>
      <c s="6"/>
      <c s="6"/>
      <c s="41">
        <f>0+Q238</f>
      </c>
      <c r="O238">
        <f>0+R238</f>
      </c>
      <c r="Q238">
        <f>0+I239+I243+I247+I251</f>
      </c>
      <c>
        <f>0+O239+O243+O247+O251</f>
      </c>
    </row>
    <row r="239" spans="1:16" ht="25.5">
      <c r="A239" s="25" t="s">
        <v>45</v>
      </c>
      <c s="29" t="s">
        <v>257</v>
      </c>
      <c s="29" t="s">
        <v>738</v>
      </c>
      <c s="25" t="s">
        <v>50</v>
      </c>
      <c s="30" t="s">
        <v>739</v>
      </c>
      <c s="31" t="s">
        <v>547</v>
      </c>
      <c s="32">
        <v>46.156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49</v>
      </c>
      <c r="E240" s="36" t="s">
        <v>50</v>
      </c>
    </row>
    <row r="241" spans="1:5" ht="89.25">
      <c r="A241" s="37" t="s">
        <v>51</v>
      </c>
      <c r="E241" s="38" t="s">
        <v>1143</v>
      </c>
    </row>
    <row r="242" spans="1:5" ht="165.75">
      <c r="A242" t="s">
        <v>52</v>
      </c>
      <c r="E242" s="36" t="s">
        <v>549</v>
      </c>
    </row>
    <row r="243" spans="1:16" ht="25.5">
      <c r="A243" s="25" t="s">
        <v>45</v>
      </c>
      <c s="29" t="s">
        <v>261</v>
      </c>
      <c s="29" t="s">
        <v>551</v>
      </c>
      <c s="25" t="s">
        <v>50</v>
      </c>
      <c s="30" t="s">
        <v>552</v>
      </c>
      <c s="31" t="s">
        <v>547</v>
      </c>
      <c s="32">
        <v>48.252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12.75">
      <c r="A244" s="35" t="s">
        <v>49</v>
      </c>
      <c r="E244" s="36" t="s">
        <v>50</v>
      </c>
    </row>
    <row r="245" spans="1:5" ht="76.5">
      <c r="A245" s="37" t="s">
        <v>51</v>
      </c>
      <c r="E245" s="38" t="s">
        <v>1144</v>
      </c>
    </row>
    <row r="246" spans="1:5" ht="165.75">
      <c r="A246" t="s">
        <v>52</v>
      </c>
      <c r="E246" s="36" t="s">
        <v>549</v>
      </c>
    </row>
    <row r="247" spans="1:16" ht="25.5">
      <c r="A247" s="25" t="s">
        <v>45</v>
      </c>
      <c s="29" t="s">
        <v>265</v>
      </c>
      <c s="29" t="s">
        <v>742</v>
      </c>
      <c s="25" t="s">
        <v>50</v>
      </c>
      <c s="30" t="s">
        <v>743</v>
      </c>
      <c s="31" t="s">
        <v>547</v>
      </c>
      <c s="32">
        <v>30.96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49</v>
      </c>
      <c r="E248" s="36" t="s">
        <v>50</v>
      </c>
    </row>
    <row r="249" spans="1:5" ht="38.25">
      <c r="A249" s="37" t="s">
        <v>51</v>
      </c>
      <c r="E249" s="38" t="s">
        <v>1145</v>
      </c>
    </row>
    <row r="250" spans="1:5" ht="165.75">
      <c r="A250" t="s">
        <v>52</v>
      </c>
      <c r="E250" s="36" t="s">
        <v>549</v>
      </c>
    </row>
    <row r="251" spans="1:16" ht="25.5">
      <c r="A251" s="25" t="s">
        <v>45</v>
      </c>
      <c s="29" t="s">
        <v>269</v>
      </c>
      <c s="29" t="s">
        <v>555</v>
      </c>
      <c s="25" t="s">
        <v>50</v>
      </c>
      <c s="30" t="s">
        <v>556</v>
      </c>
      <c s="31" t="s">
        <v>547</v>
      </c>
      <c s="32">
        <v>12.74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49</v>
      </c>
      <c r="E252" s="36" t="s">
        <v>50</v>
      </c>
    </row>
    <row r="253" spans="1:5" ht="102">
      <c r="A253" s="37" t="s">
        <v>51</v>
      </c>
      <c r="E253" s="38" t="s">
        <v>1146</v>
      </c>
    </row>
    <row r="254" spans="1:5" ht="165.75">
      <c r="A254" t="s">
        <v>52</v>
      </c>
      <c r="E254" s="36" t="s">
        <v>549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